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/Users/marcelomaia/Desktop/"/>
    </mc:Choice>
  </mc:AlternateContent>
  <xr:revisionPtr revIDLastSave="0" documentId="8_{B251F028-273A-1A41-AE75-47A6F905C210}" xr6:coauthVersionLast="47" xr6:coauthVersionMax="47" xr10:uidLastSave="{00000000-0000-0000-0000-000000000000}"/>
  <bookViews>
    <workbookView xWindow="7180" yWindow="520" windowWidth="50600" windowHeight="26180" tabRatio="874" xr2:uid="{00000000-000D-0000-FFFF-FFFF00000000}"/>
  </bookViews>
  <sheets>
    <sheet name="NOVEMBRO 2024" sheetId="46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462" l="1"/>
  <c r="AD42" i="462"/>
  <c r="AG42" i="462" s="1"/>
  <c r="AH42" i="462" s="1"/>
  <c r="AK42" i="462" s="1"/>
  <c r="AL42" i="462" s="1"/>
  <c r="AM42" i="462" s="1"/>
  <c r="AN42" i="462" s="1"/>
  <c r="AO42" i="462" s="1"/>
  <c r="AP42" i="462" s="1"/>
  <c r="AR42" i="462" s="1"/>
  <c r="E42" i="462"/>
  <c r="Q42" i="462" s="1"/>
  <c r="AF31" i="462"/>
  <c r="AD31" i="462"/>
  <c r="E31" i="462"/>
  <c r="Q31" i="462" s="1"/>
  <c r="AF25" i="462"/>
  <c r="AD25" i="462"/>
  <c r="E25" i="462"/>
  <c r="Q25" i="462" s="1"/>
  <c r="AF26" i="462"/>
  <c r="AD26" i="462"/>
  <c r="E26" i="462"/>
  <c r="Q26" i="462" s="1"/>
  <c r="AF27" i="462"/>
  <c r="AD27" i="462"/>
  <c r="AG27" i="462" s="1"/>
  <c r="AH27" i="462" s="1"/>
  <c r="AK27" i="462" s="1"/>
  <c r="AL27" i="462" s="1"/>
  <c r="AM27" i="462" s="1"/>
  <c r="AN27" i="462" s="1"/>
  <c r="AO27" i="462" s="1"/>
  <c r="AP27" i="462" s="1"/>
  <c r="AR27" i="462" s="1"/>
  <c r="E27" i="462"/>
  <c r="Q27" i="462" s="1"/>
  <c r="AF16" i="462"/>
  <c r="AD16" i="462"/>
  <c r="E16" i="462"/>
  <c r="F16" i="462" s="1"/>
  <c r="AF32" i="462"/>
  <c r="AD32" i="462"/>
  <c r="E32" i="462"/>
  <c r="Q32" i="462" s="1"/>
  <c r="AF30" i="462"/>
  <c r="AD30" i="462"/>
  <c r="E30" i="462"/>
  <c r="F30" i="462" s="1"/>
  <c r="AF14" i="462"/>
  <c r="AD14" i="462"/>
  <c r="E14" i="462"/>
  <c r="Q14" i="462" s="1"/>
  <c r="AF36" i="462"/>
  <c r="AD36" i="462"/>
  <c r="E36" i="462"/>
  <c r="Q36" i="462" s="1"/>
  <c r="AF23" i="462"/>
  <c r="AD23" i="462"/>
  <c r="E23" i="462"/>
  <c r="F23" i="462" s="1"/>
  <c r="AR50" i="462"/>
  <c r="E50" i="462"/>
  <c r="Q50" i="462" s="1"/>
  <c r="E49" i="462"/>
  <c r="E48" i="462"/>
  <c r="Q48" i="462" s="1"/>
  <c r="S48" i="462" s="1"/>
  <c r="E47" i="462"/>
  <c r="F47" i="462" s="1"/>
  <c r="E46" i="462"/>
  <c r="E45" i="462"/>
  <c r="Q45" i="462" s="1"/>
  <c r="E44" i="462"/>
  <c r="Q44" i="462" s="1"/>
  <c r="E43" i="462"/>
  <c r="Q43" i="462" s="1"/>
  <c r="R43" i="462" s="1"/>
  <c r="E41" i="462"/>
  <c r="Q41" i="462" s="1"/>
  <c r="S41" i="462" s="1"/>
  <c r="E40" i="462"/>
  <c r="Q40" i="462" s="1"/>
  <c r="S40" i="462" s="1"/>
  <c r="E39" i="462"/>
  <c r="Q39" i="462" s="1"/>
  <c r="E38" i="462"/>
  <c r="Q38" i="462" s="1"/>
  <c r="R38" i="462" s="1"/>
  <c r="E37" i="462"/>
  <c r="Q37" i="462" s="1"/>
  <c r="E35" i="462"/>
  <c r="F35" i="462" s="1"/>
  <c r="E34" i="462"/>
  <c r="Q34" i="462" s="1"/>
  <c r="S34" i="462" s="1"/>
  <c r="E33" i="462"/>
  <c r="Q33" i="462" s="1"/>
  <c r="R33" i="462" s="1"/>
  <c r="E29" i="462"/>
  <c r="E28" i="462"/>
  <c r="Q28" i="462" s="1"/>
  <c r="E24" i="462"/>
  <c r="Q24" i="462" s="1"/>
  <c r="E22" i="462"/>
  <c r="Q22" i="462" s="1"/>
  <c r="E21" i="462"/>
  <c r="Q21" i="462" s="1"/>
  <c r="S21" i="462" s="1"/>
  <c r="E20" i="462"/>
  <c r="Q20" i="462" s="1"/>
  <c r="S20" i="462" s="1"/>
  <c r="E19" i="462"/>
  <c r="Q19" i="462" s="1"/>
  <c r="E18" i="462"/>
  <c r="F18" i="462" s="1"/>
  <c r="E17" i="462"/>
  <c r="F17" i="462" s="1"/>
  <c r="E15" i="462"/>
  <c r="Q15" i="462" s="1"/>
  <c r="E13" i="462"/>
  <c r="Q13" i="462" s="1"/>
  <c r="E12" i="462"/>
  <c r="Q12" i="462" s="1"/>
  <c r="AF49" i="462"/>
  <c r="AF48" i="462"/>
  <c r="AF47" i="462"/>
  <c r="AF46" i="462"/>
  <c r="AF45" i="462"/>
  <c r="AF44" i="462"/>
  <c r="AF43" i="462"/>
  <c r="AF41" i="462"/>
  <c r="AF40" i="462"/>
  <c r="AF39" i="462"/>
  <c r="AF38" i="462"/>
  <c r="AF37" i="462"/>
  <c r="AF35" i="462"/>
  <c r="AF34" i="462"/>
  <c r="AF33" i="462"/>
  <c r="AF29" i="462"/>
  <c r="AF28" i="462"/>
  <c r="AF24" i="462"/>
  <c r="AF22" i="462"/>
  <c r="AF21" i="462"/>
  <c r="AF20" i="462"/>
  <c r="AF19" i="462"/>
  <c r="AF18" i="462"/>
  <c r="AF17" i="462"/>
  <c r="AF15" i="462"/>
  <c r="AF13" i="462"/>
  <c r="AF12" i="462"/>
  <c r="AD49" i="462"/>
  <c r="AD48" i="462"/>
  <c r="AD47" i="462"/>
  <c r="AD46" i="462"/>
  <c r="AD45" i="462"/>
  <c r="AD44" i="462"/>
  <c r="AD43" i="462"/>
  <c r="AD41" i="462"/>
  <c r="AD40" i="462"/>
  <c r="AD39" i="462"/>
  <c r="AD38" i="462"/>
  <c r="AD37" i="462"/>
  <c r="AD35" i="462"/>
  <c r="AD34" i="462"/>
  <c r="AD33" i="462"/>
  <c r="AD29" i="462"/>
  <c r="AD28" i="462"/>
  <c r="AD24" i="462"/>
  <c r="AD22" i="462"/>
  <c r="AD21" i="462"/>
  <c r="AD20" i="462"/>
  <c r="AD19" i="462"/>
  <c r="AD18" i="462"/>
  <c r="AD17" i="462"/>
  <c r="AD15" i="462"/>
  <c r="AD13" i="462"/>
  <c r="AD12" i="462"/>
  <c r="AG31" i="462" l="1"/>
  <c r="AH31" i="462" s="1"/>
  <c r="AK31" i="462" s="1"/>
  <c r="AL31" i="462" s="1"/>
  <c r="AM31" i="462" s="1"/>
  <c r="AN31" i="462" s="1"/>
  <c r="AO31" i="462" s="1"/>
  <c r="AP31" i="462" s="1"/>
  <c r="AR31" i="462" s="1"/>
  <c r="S42" i="462"/>
  <c r="R42" i="462"/>
  <c r="F42" i="462"/>
  <c r="AG25" i="462"/>
  <c r="AH25" i="462" s="1"/>
  <c r="AK25" i="462" s="1"/>
  <c r="AL25" i="462" s="1"/>
  <c r="AM25" i="462" s="1"/>
  <c r="AN25" i="462" s="1"/>
  <c r="AO25" i="462" s="1"/>
  <c r="AP25" i="462" s="1"/>
  <c r="AR25" i="462" s="1"/>
  <c r="AG32" i="462"/>
  <c r="AH32" i="462" s="1"/>
  <c r="AK32" i="462" s="1"/>
  <c r="AL32" i="462" s="1"/>
  <c r="AM32" i="462" s="1"/>
  <c r="AN32" i="462" s="1"/>
  <c r="AO32" i="462" s="1"/>
  <c r="AP32" i="462" s="1"/>
  <c r="AR32" i="462" s="1"/>
  <c r="S31" i="462"/>
  <c r="R31" i="462"/>
  <c r="F31" i="462"/>
  <c r="AG26" i="462"/>
  <c r="AH26" i="462" s="1"/>
  <c r="AK26" i="462" s="1"/>
  <c r="AL26" i="462" s="1"/>
  <c r="AM26" i="462" s="1"/>
  <c r="AN26" i="462" s="1"/>
  <c r="AO26" i="462" s="1"/>
  <c r="AP26" i="462" s="1"/>
  <c r="AR26" i="462" s="1"/>
  <c r="S25" i="462"/>
  <c r="R25" i="462"/>
  <c r="F25" i="462"/>
  <c r="AG30" i="462"/>
  <c r="AH30" i="462" s="1"/>
  <c r="AK30" i="462" s="1"/>
  <c r="AL30" i="462" s="1"/>
  <c r="AM30" i="462" s="1"/>
  <c r="AN30" i="462" s="1"/>
  <c r="AO30" i="462" s="1"/>
  <c r="AP30" i="462" s="1"/>
  <c r="AR30" i="462" s="1"/>
  <c r="S26" i="462"/>
  <c r="R26" i="462"/>
  <c r="F26" i="462"/>
  <c r="S27" i="462"/>
  <c r="R27" i="462"/>
  <c r="F27" i="462"/>
  <c r="AG16" i="462"/>
  <c r="AH16" i="462" s="1"/>
  <c r="AK16" i="462" s="1"/>
  <c r="AL16" i="462" s="1"/>
  <c r="AM16" i="462" s="1"/>
  <c r="AN16" i="462" s="1"/>
  <c r="AO16" i="462" s="1"/>
  <c r="AP16" i="462" s="1"/>
  <c r="AR16" i="462" s="1"/>
  <c r="Q16" i="462"/>
  <c r="AG36" i="462"/>
  <c r="AH36" i="462" s="1"/>
  <c r="AK36" i="462" s="1"/>
  <c r="AL36" i="462" s="1"/>
  <c r="AM36" i="462" s="1"/>
  <c r="AN36" i="462" s="1"/>
  <c r="AO36" i="462" s="1"/>
  <c r="AP36" i="462" s="1"/>
  <c r="AR36" i="462" s="1"/>
  <c r="S32" i="462"/>
  <c r="R32" i="462"/>
  <c r="F32" i="462"/>
  <c r="Q30" i="462"/>
  <c r="S30" i="462" s="1"/>
  <c r="T30" i="462" s="1"/>
  <c r="AG14" i="462"/>
  <c r="AH14" i="462" s="1"/>
  <c r="AK14" i="462" s="1"/>
  <c r="AL14" i="462" s="1"/>
  <c r="AM14" i="462" s="1"/>
  <c r="AN14" i="462" s="1"/>
  <c r="AO14" i="462" s="1"/>
  <c r="AP14" i="462" s="1"/>
  <c r="AR14" i="462" s="1"/>
  <c r="S14" i="462"/>
  <c r="R14" i="462"/>
  <c r="F14" i="462"/>
  <c r="AG23" i="462"/>
  <c r="AH23" i="462" s="1"/>
  <c r="AK23" i="462" s="1"/>
  <c r="AL23" i="462" s="1"/>
  <c r="AM23" i="462" s="1"/>
  <c r="AN23" i="462" s="1"/>
  <c r="AO23" i="462" s="1"/>
  <c r="AP23" i="462" s="1"/>
  <c r="AR23" i="462" s="1"/>
  <c r="R36" i="462"/>
  <c r="S36" i="462"/>
  <c r="F36" i="462"/>
  <c r="Q23" i="462"/>
  <c r="S23" i="462" s="1"/>
  <c r="U23" i="462" s="1"/>
  <c r="V23" i="462" s="1"/>
  <c r="AG43" i="462"/>
  <c r="AH43" i="462" s="1"/>
  <c r="AK43" i="462" s="1"/>
  <c r="AL43" i="462" s="1"/>
  <c r="AM43" i="462" s="1"/>
  <c r="AN43" i="462" s="1"/>
  <c r="AO43" i="462" s="1"/>
  <c r="AP43" i="462" s="1"/>
  <c r="AG45" i="462"/>
  <c r="AH45" i="462" s="1"/>
  <c r="AK45" i="462" s="1"/>
  <c r="AL45" i="462" s="1"/>
  <c r="AG28" i="462"/>
  <c r="AH28" i="462" s="1"/>
  <c r="AK28" i="462" s="1"/>
  <c r="AL28" i="462" s="1"/>
  <c r="AG17" i="462"/>
  <c r="AH17" i="462" s="1"/>
  <c r="AK17" i="462" s="1"/>
  <c r="AL17" i="462" s="1"/>
  <c r="AG35" i="462"/>
  <c r="AH35" i="462" s="1"/>
  <c r="AK35" i="462" s="1"/>
  <c r="AL35" i="462" s="1"/>
  <c r="AG38" i="462"/>
  <c r="AH38" i="462" s="1"/>
  <c r="AK38" i="462" s="1"/>
  <c r="AL38" i="462" s="1"/>
  <c r="AG29" i="462"/>
  <c r="AH29" i="462" s="1"/>
  <c r="AK29" i="462" s="1"/>
  <c r="AG22" i="462"/>
  <c r="AH22" i="462" s="1"/>
  <c r="AK22" i="462" s="1"/>
  <c r="AG46" i="462"/>
  <c r="AH46" i="462" s="1"/>
  <c r="AK46" i="462" s="1"/>
  <c r="AG40" i="462"/>
  <c r="AH40" i="462" s="1"/>
  <c r="AK40" i="462" s="1"/>
  <c r="AG49" i="462"/>
  <c r="AG44" i="462"/>
  <c r="AG37" i="462"/>
  <c r="AH37" i="462" s="1"/>
  <c r="AK37" i="462" s="1"/>
  <c r="AG18" i="462"/>
  <c r="AG39" i="462"/>
  <c r="AG47" i="462"/>
  <c r="AG24" i="462"/>
  <c r="AG19" i="462"/>
  <c r="AG48" i="462"/>
  <c r="AG12" i="462"/>
  <c r="AG20" i="462"/>
  <c r="AG33" i="462"/>
  <c r="AG15" i="462"/>
  <c r="AG13" i="462"/>
  <c r="AG21" i="462"/>
  <c r="AG34" i="462"/>
  <c r="AG41" i="462"/>
  <c r="F48" i="462"/>
  <c r="Q35" i="462"/>
  <c r="S35" i="462" s="1"/>
  <c r="W35" i="462" s="1"/>
  <c r="X35" i="462" s="1"/>
  <c r="Q17" i="462"/>
  <c r="S17" i="462" s="1"/>
  <c r="T17" i="462" s="1"/>
  <c r="F21" i="462"/>
  <c r="F41" i="462"/>
  <c r="W48" i="462"/>
  <c r="X48" i="462" s="1"/>
  <c r="U48" i="462"/>
  <c r="V48" i="462" s="1"/>
  <c r="T48" i="462"/>
  <c r="S22" i="462"/>
  <c r="U22" i="462" s="1"/>
  <c r="V22" i="462" s="1"/>
  <c r="R22" i="462"/>
  <c r="R45" i="462"/>
  <c r="S45" i="462"/>
  <c r="W45" i="462" s="1"/>
  <c r="X45" i="462" s="1"/>
  <c r="F34" i="462"/>
  <c r="F44" i="462"/>
  <c r="R48" i="462"/>
  <c r="F12" i="462"/>
  <c r="F20" i="462"/>
  <c r="S33" i="462"/>
  <c r="W33" i="462" s="1"/>
  <c r="X33" i="462" s="1"/>
  <c r="F40" i="462"/>
  <c r="S43" i="462"/>
  <c r="W43" i="462" s="1"/>
  <c r="X43" i="462" s="1"/>
  <c r="Q47" i="462"/>
  <c r="S47" i="462" s="1"/>
  <c r="Q18" i="462"/>
  <c r="F22" i="462"/>
  <c r="F45" i="462"/>
  <c r="R41" i="462"/>
  <c r="T21" i="462"/>
  <c r="W21" i="462"/>
  <c r="X21" i="462" s="1"/>
  <c r="U21" i="462"/>
  <c r="V21" i="462" s="1"/>
  <c r="R12" i="462"/>
  <c r="S12" i="462"/>
  <c r="W20" i="462"/>
  <c r="X20" i="462" s="1"/>
  <c r="U20" i="462"/>
  <c r="V20" i="462" s="1"/>
  <c r="T20" i="462"/>
  <c r="U34" i="462"/>
  <c r="V34" i="462" s="1"/>
  <c r="T34" i="462"/>
  <c r="W34" i="462"/>
  <c r="X34" i="462" s="1"/>
  <c r="S15" i="462"/>
  <c r="R15" i="462"/>
  <c r="S24" i="462"/>
  <c r="R24" i="462"/>
  <c r="S37" i="462"/>
  <c r="R37" i="462"/>
  <c r="W40" i="462"/>
  <c r="X40" i="462" s="1"/>
  <c r="U40" i="462"/>
  <c r="V40" i="462" s="1"/>
  <c r="T40" i="462"/>
  <c r="R13" i="462"/>
  <c r="S13" i="462"/>
  <c r="S19" i="462"/>
  <c r="R19" i="462"/>
  <c r="S28" i="462"/>
  <c r="R28" i="462"/>
  <c r="W41" i="462"/>
  <c r="X41" i="462" s="1"/>
  <c r="U41" i="462"/>
  <c r="V41" i="462" s="1"/>
  <c r="T41" i="462"/>
  <c r="S39" i="462"/>
  <c r="R39" i="462"/>
  <c r="F13" i="462"/>
  <c r="F15" i="462"/>
  <c r="F19" i="462"/>
  <c r="R21" i="462"/>
  <c r="R34" i="462"/>
  <c r="F37" i="462"/>
  <c r="F38" i="462"/>
  <c r="S38" i="462"/>
  <c r="F39" i="462"/>
  <c r="F24" i="462"/>
  <c r="F28" i="462"/>
  <c r="Q29" i="462"/>
  <c r="F29" i="462"/>
  <c r="S44" i="462"/>
  <c r="R44" i="462"/>
  <c r="R20" i="462"/>
  <c r="R40" i="462"/>
  <c r="Q46" i="462"/>
  <c r="F46" i="462"/>
  <c r="Q49" i="462"/>
  <c r="F49" i="462"/>
  <c r="F33" i="462"/>
  <c r="S50" i="462"/>
  <c r="R50" i="462"/>
  <c r="F50" i="462"/>
  <c r="F43" i="462"/>
  <c r="W42" i="462" l="1"/>
  <c r="X42" i="462" s="1"/>
  <c r="U42" i="462"/>
  <c r="V42" i="462" s="1"/>
  <c r="T42" i="462"/>
  <c r="W31" i="462"/>
  <c r="X31" i="462" s="1"/>
  <c r="U31" i="462"/>
  <c r="V31" i="462" s="1"/>
  <c r="T31" i="462"/>
  <c r="W25" i="462"/>
  <c r="X25" i="462" s="1"/>
  <c r="U25" i="462"/>
  <c r="V25" i="462" s="1"/>
  <c r="T25" i="462"/>
  <c r="W26" i="462"/>
  <c r="X26" i="462" s="1"/>
  <c r="U26" i="462"/>
  <c r="V26" i="462" s="1"/>
  <c r="T26" i="462"/>
  <c r="W27" i="462"/>
  <c r="X27" i="462" s="1"/>
  <c r="U27" i="462"/>
  <c r="V27" i="462" s="1"/>
  <c r="T27" i="462"/>
  <c r="S16" i="462"/>
  <c r="R16" i="462"/>
  <c r="W30" i="462"/>
  <c r="X30" i="462" s="1"/>
  <c r="R30" i="462"/>
  <c r="U30" i="462"/>
  <c r="V30" i="462" s="1"/>
  <c r="W32" i="462"/>
  <c r="X32" i="462" s="1"/>
  <c r="T32" i="462"/>
  <c r="U32" i="462"/>
  <c r="V32" i="462" s="1"/>
  <c r="W14" i="462"/>
  <c r="X14" i="462" s="1"/>
  <c r="U14" i="462"/>
  <c r="V14" i="462" s="1"/>
  <c r="T14" i="462"/>
  <c r="T36" i="462"/>
  <c r="W36" i="462"/>
  <c r="X36" i="462" s="1"/>
  <c r="U36" i="462"/>
  <c r="V36" i="462" s="1"/>
  <c r="W23" i="462"/>
  <c r="X23" i="462" s="1"/>
  <c r="R23" i="462"/>
  <c r="T23" i="462"/>
  <c r="AM17" i="462"/>
  <c r="AN17" i="462" s="1"/>
  <c r="AO17" i="462" s="1"/>
  <c r="AP17" i="462" s="1"/>
  <c r="AR17" i="462" s="1"/>
  <c r="AM28" i="462"/>
  <c r="AN28" i="462" s="1"/>
  <c r="AO28" i="462" s="1"/>
  <c r="AP28" i="462" s="1"/>
  <c r="AR28" i="462" s="1"/>
  <c r="AM45" i="462"/>
  <c r="AN45" i="462" s="1"/>
  <c r="AO45" i="462" s="1"/>
  <c r="AP45" i="462" s="1"/>
  <c r="AR45" i="462" s="1"/>
  <c r="AM38" i="462"/>
  <c r="AN38" i="462" s="1"/>
  <c r="AO38" i="462" s="1"/>
  <c r="AP38" i="462" s="1"/>
  <c r="AR38" i="462" s="1"/>
  <c r="AM35" i="462"/>
  <c r="AN35" i="462" s="1"/>
  <c r="AO35" i="462" s="1"/>
  <c r="AP35" i="462" s="1"/>
  <c r="AR35" i="462" s="1"/>
  <c r="AR43" i="462"/>
  <c r="AL40" i="462"/>
  <c r="AL46" i="462"/>
  <c r="AL22" i="462"/>
  <c r="AM22" i="462" s="1"/>
  <c r="AL29" i="462"/>
  <c r="AL37" i="462"/>
  <c r="AH49" i="462"/>
  <c r="AK49" i="462" s="1"/>
  <c r="AH34" i="462"/>
  <c r="AK34" i="462" s="1"/>
  <c r="AH12" i="462"/>
  <c r="AK12" i="462" s="1"/>
  <c r="AH39" i="462"/>
  <c r="AK39" i="462" s="1"/>
  <c r="AH21" i="462"/>
  <c r="AK21" i="462" s="1"/>
  <c r="AH48" i="462"/>
  <c r="AK48" i="462" s="1"/>
  <c r="AH18" i="462"/>
  <c r="AK18" i="462" s="1"/>
  <c r="AL18" i="462" s="1"/>
  <c r="AH13" i="462"/>
  <c r="AK13" i="462" s="1"/>
  <c r="AH19" i="462"/>
  <c r="AK19" i="462" s="1"/>
  <c r="AH41" i="462"/>
  <c r="AK41" i="462" s="1"/>
  <c r="AH24" i="462"/>
  <c r="AK24" i="462" s="1"/>
  <c r="AH20" i="462"/>
  <c r="AK20" i="462" s="1"/>
  <c r="AH15" i="462"/>
  <c r="AK15" i="462" s="1"/>
  <c r="AH33" i="462"/>
  <c r="AK33" i="462" s="1"/>
  <c r="AH47" i="462"/>
  <c r="AK47" i="462" s="1"/>
  <c r="AH44" i="462"/>
  <c r="AK44" i="462" s="1"/>
  <c r="R47" i="462"/>
  <c r="R35" i="462"/>
  <c r="W17" i="462"/>
  <c r="X17" i="462" s="1"/>
  <c r="T22" i="462"/>
  <c r="W22" i="462"/>
  <c r="X22" i="462" s="1"/>
  <c r="R17" i="462"/>
  <c r="T35" i="462"/>
  <c r="U35" i="462"/>
  <c r="V35" i="462" s="1"/>
  <c r="U43" i="462"/>
  <c r="V43" i="462" s="1"/>
  <c r="T43" i="462"/>
  <c r="U17" i="462"/>
  <c r="V17" i="462" s="1"/>
  <c r="U45" i="462"/>
  <c r="V45" i="462" s="1"/>
  <c r="T45" i="462"/>
  <c r="U33" i="462"/>
  <c r="V33" i="462" s="1"/>
  <c r="S18" i="462"/>
  <c r="R18" i="462"/>
  <c r="T33" i="462"/>
  <c r="T50" i="462"/>
  <c r="W50" i="462"/>
  <c r="X50" i="462" s="1"/>
  <c r="U50" i="462"/>
  <c r="V50" i="462" s="1"/>
  <c r="S29" i="462"/>
  <c r="R29" i="462"/>
  <c r="U47" i="462"/>
  <c r="V47" i="462" s="1"/>
  <c r="T47" i="462"/>
  <c r="W47" i="462"/>
  <c r="X47" i="462" s="1"/>
  <c r="S49" i="462"/>
  <c r="R49" i="462"/>
  <c r="W37" i="462"/>
  <c r="X37" i="462" s="1"/>
  <c r="U37" i="462"/>
  <c r="V37" i="462" s="1"/>
  <c r="T37" i="462"/>
  <c r="U19" i="462"/>
  <c r="V19" i="462" s="1"/>
  <c r="T19" i="462"/>
  <c r="W19" i="462"/>
  <c r="X19" i="462" s="1"/>
  <c r="S46" i="462"/>
  <c r="R46" i="462"/>
  <c r="U44" i="462"/>
  <c r="V44" i="462" s="1"/>
  <c r="T44" i="462"/>
  <c r="W44" i="462"/>
  <c r="X44" i="462" s="1"/>
  <c r="W38" i="462"/>
  <c r="X38" i="462" s="1"/>
  <c r="U38" i="462"/>
  <c r="V38" i="462" s="1"/>
  <c r="T38" i="462"/>
  <c r="U39" i="462"/>
  <c r="V39" i="462" s="1"/>
  <c r="T39" i="462"/>
  <c r="W39" i="462"/>
  <c r="X39" i="462" s="1"/>
  <c r="U13" i="462"/>
  <c r="V13" i="462" s="1"/>
  <c r="T13" i="462"/>
  <c r="W13" i="462"/>
  <c r="X13" i="462" s="1"/>
  <c r="U24" i="462"/>
  <c r="V24" i="462" s="1"/>
  <c r="T24" i="462"/>
  <c r="W24" i="462"/>
  <c r="X24" i="462" s="1"/>
  <c r="T12" i="462"/>
  <c r="W12" i="462"/>
  <c r="X12" i="462" s="1"/>
  <c r="U12" i="462"/>
  <c r="V12" i="462" s="1"/>
  <c r="U28" i="462"/>
  <c r="V28" i="462" s="1"/>
  <c r="W28" i="462"/>
  <c r="X28" i="462" s="1"/>
  <c r="T28" i="462"/>
  <c r="U15" i="462"/>
  <c r="V15" i="462" s="1"/>
  <c r="T15" i="462"/>
  <c r="W15" i="462"/>
  <c r="X15" i="462" s="1"/>
  <c r="W16" i="462" l="1"/>
  <c r="X16" i="462" s="1"/>
  <c r="U16" i="462"/>
  <c r="V16" i="462" s="1"/>
  <c r="T16" i="462"/>
  <c r="AM18" i="462"/>
  <c r="AN18" i="462" s="1"/>
  <c r="AO18" i="462" s="1"/>
  <c r="AP18" i="462" s="1"/>
  <c r="AR18" i="462" s="1"/>
  <c r="AM29" i="462"/>
  <c r="AN29" i="462" s="1"/>
  <c r="AO29" i="462" s="1"/>
  <c r="AP29" i="462" s="1"/>
  <c r="AR29" i="462" s="1"/>
  <c r="AM37" i="462"/>
  <c r="AN37" i="462" s="1"/>
  <c r="AO37" i="462" s="1"/>
  <c r="AP37" i="462" s="1"/>
  <c r="AR37" i="462" s="1"/>
  <c r="AM46" i="462"/>
  <c r="AN46" i="462" s="1"/>
  <c r="AO46" i="462" s="1"/>
  <c r="AP46" i="462" s="1"/>
  <c r="AR46" i="462" s="1"/>
  <c r="AM40" i="462"/>
  <c r="AN40" i="462" s="1"/>
  <c r="AO40" i="462" s="1"/>
  <c r="AP40" i="462" s="1"/>
  <c r="AR40" i="462" s="1"/>
  <c r="AL15" i="462"/>
  <c r="AM15" i="462" s="1"/>
  <c r="AL20" i="462"/>
  <c r="AM20" i="462" s="1"/>
  <c r="AL48" i="462"/>
  <c r="AM48" i="462" s="1"/>
  <c r="AL24" i="462"/>
  <c r="AM24" i="462" s="1"/>
  <c r="AL21" i="462"/>
  <c r="AM21" i="462" s="1"/>
  <c r="AL41" i="462"/>
  <c r="AL39" i="462"/>
  <c r="AM39" i="462" s="1"/>
  <c r="AN22" i="462"/>
  <c r="AO22" i="462" s="1"/>
  <c r="AP22" i="462" s="1"/>
  <c r="AL44" i="462"/>
  <c r="AM44" i="462" s="1"/>
  <c r="AL19" i="462"/>
  <c r="AL47" i="462"/>
  <c r="AM47" i="462" s="1"/>
  <c r="AL12" i="462"/>
  <c r="AL33" i="462"/>
  <c r="AL13" i="462"/>
  <c r="AM13" i="462" s="1"/>
  <c r="AL34" i="462"/>
  <c r="AM34" i="462" s="1"/>
  <c r="AL49" i="462"/>
  <c r="W18" i="462"/>
  <c r="X18" i="462" s="1"/>
  <c r="U18" i="462"/>
  <c r="V18" i="462" s="1"/>
  <c r="T18" i="462"/>
  <c r="W46" i="462"/>
  <c r="X46" i="462" s="1"/>
  <c r="U46" i="462"/>
  <c r="V46" i="462" s="1"/>
  <c r="T46" i="462"/>
  <c r="T49" i="462"/>
  <c r="U49" i="462"/>
  <c r="V49" i="462" s="1"/>
  <c r="W49" i="462"/>
  <c r="X49" i="462" s="1"/>
  <c r="T29" i="462"/>
  <c r="W29" i="462"/>
  <c r="X29" i="462" s="1"/>
  <c r="U29" i="462"/>
  <c r="V29" i="462" s="1"/>
  <c r="AM49" i="462" l="1"/>
  <c r="AN49" i="462" s="1"/>
  <c r="AO49" i="462" s="1"/>
  <c r="AP49" i="462" s="1"/>
  <c r="AR49" i="462" s="1"/>
  <c r="AM19" i="462"/>
  <c r="AN19" i="462" s="1"/>
  <c r="AO19" i="462" s="1"/>
  <c r="AP19" i="462" s="1"/>
  <c r="AR19" i="462" s="1"/>
  <c r="AM33" i="462"/>
  <c r="AN33" i="462" s="1"/>
  <c r="AO33" i="462" s="1"/>
  <c r="AP33" i="462" s="1"/>
  <c r="AR33" i="462" s="1"/>
  <c r="AM41" i="462"/>
  <c r="AN41" i="462" s="1"/>
  <c r="AO41" i="462" s="1"/>
  <c r="AP41" i="462" s="1"/>
  <c r="AR41" i="462" s="1"/>
  <c r="AM12" i="462"/>
  <c r="AN12" i="462" s="1"/>
  <c r="AO12" i="462" s="1"/>
  <c r="AP12" i="462" s="1"/>
  <c r="AR12" i="462" s="1"/>
  <c r="AR22" i="462"/>
  <c r="AN39" i="462"/>
  <c r="AO39" i="462" s="1"/>
  <c r="AP39" i="462" s="1"/>
  <c r="AN48" i="462"/>
  <c r="AO48" i="462" s="1"/>
  <c r="AP48" i="462" s="1"/>
  <c r="AN34" i="462"/>
  <c r="AO34" i="462" s="1"/>
  <c r="AP34" i="462" s="1"/>
  <c r="AN44" i="462"/>
  <c r="AO44" i="462" s="1"/>
  <c r="AP44" i="462" s="1"/>
  <c r="AN21" i="462"/>
  <c r="AO21" i="462" s="1"/>
  <c r="AP21" i="462" s="1"/>
  <c r="AN20" i="462"/>
  <c r="AO20" i="462" s="1"/>
  <c r="AP20" i="462" s="1"/>
  <c r="AN13" i="462"/>
  <c r="AO13" i="462" s="1"/>
  <c r="AP13" i="462" s="1"/>
  <c r="AN47" i="462"/>
  <c r="AO47" i="462" s="1"/>
  <c r="AP47" i="462" s="1"/>
  <c r="AN24" i="462"/>
  <c r="AO24" i="462" s="1"/>
  <c r="AP24" i="462" s="1"/>
  <c r="AN15" i="462"/>
  <c r="AO15" i="462" s="1"/>
  <c r="AP15" i="462" s="1"/>
  <c r="AR21" i="462" l="1"/>
  <c r="AR34" i="462"/>
  <c r="AR48" i="462"/>
  <c r="AR44" i="462"/>
  <c r="AR15" i="462"/>
  <c r="AR47" i="462"/>
  <c r="AR39" i="462"/>
  <c r="AR20" i="462"/>
  <c r="AR24" i="462"/>
  <c r="AR13" i="462"/>
</calcChain>
</file>

<file path=xl/sharedStrings.xml><?xml version="1.0" encoding="utf-8"?>
<sst xmlns="http://schemas.openxmlformats.org/spreadsheetml/2006/main" count="434" uniqueCount="148">
  <si>
    <t>Qtde</t>
  </si>
  <si>
    <t>Tipo de Papel e Gramatura</t>
  </si>
  <si>
    <t>M2 unitário</t>
  </si>
  <si>
    <t>Valor M2</t>
  </si>
  <si>
    <t>Valor Unitário</t>
  </si>
  <si>
    <t>Valor total</t>
  </si>
  <si>
    <t>R$</t>
  </si>
  <si>
    <t>Brilhante</t>
  </si>
  <si>
    <t>Fosco</t>
  </si>
  <si>
    <t>Feito de</t>
  </si>
  <si>
    <t>Celulose</t>
  </si>
  <si>
    <t>Largura</t>
  </si>
  <si>
    <t>Centimetros</t>
  </si>
  <si>
    <t>Altura</t>
  </si>
  <si>
    <t>Desconto</t>
  </si>
  <si>
    <t>%</t>
  </si>
  <si>
    <t>Poly-Coton</t>
  </si>
  <si>
    <t>Semi Brilho</t>
  </si>
  <si>
    <t>Texturizado</t>
  </si>
  <si>
    <t>Hahnemühle  Luster Glossy  260  gsm</t>
  </si>
  <si>
    <t xml:space="preserve">Hahnemühle Rice  Paper   100 gsm </t>
  </si>
  <si>
    <t>Hahnemühle Museum Etching 350 gsm</t>
  </si>
  <si>
    <t xml:space="preserve">Hahnemühle PhotoRag 308 gsm </t>
  </si>
  <si>
    <t xml:space="preserve">Hahnemühle Bamboo 290 gsm </t>
  </si>
  <si>
    <t>Liso</t>
  </si>
  <si>
    <t>Aspecto</t>
  </si>
  <si>
    <t>Fibra de Bambú + Algodão</t>
  </si>
  <si>
    <t>100% Algodão</t>
  </si>
  <si>
    <t>Hahnemühle Tourchon  285 gsm</t>
  </si>
  <si>
    <t>Hahnemühle William Turner 310  gsm</t>
  </si>
  <si>
    <t xml:space="preserve">Metros </t>
  </si>
  <si>
    <t>por M2</t>
  </si>
  <si>
    <t>GSM</t>
  </si>
  <si>
    <t>M2</t>
  </si>
  <si>
    <t>Canson</t>
  </si>
  <si>
    <t>Metálico</t>
  </si>
  <si>
    <t>Hahnemühle</t>
  </si>
  <si>
    <t>Preço</t>
  </si>
  <si>
    <t>Valor Total</t>
  </si>
  <si>
    <t>M2 total</t>
  </si>
  <si>
    <t>Com Desconto</t>
  </si>
  <si>
    <t>Hahnemühle Fine Art Pearl 285 gsm</t>
  </si>
  <si>
    <t>Perolado</t>
  </si>
  <si>
    <t>A7</t>
  </si>
  <si>
    <t>A6</t>
  </si>
  <si>
    <t>A5</t>
  </si>
  <si>
    <t>A4</t>
  </si>
  <si>
    <t>A3</t>
  </si>
  <si>
    <t>A2</t>
  </si>
  <si>
    <t>A1</t>
  </si>
  <si>
    <t>A0</t>
  </si>
  <si>
    <t>mm</t>
  </si>
  <si>
    <t>Hahnemühle Studio-Enhanced 200 gsm</t>
  </si>
  <si>
    <t xml:space="preserve">Verniz </t>
  </si>
  <si>
    <t>Hahnemühle Photo Rag Metallic 340 gsm</t>
  </si>
  <si>
    <t>Hahnemühle Canvas  Daguerre 400  gsm</t>
  </si>
  <si>
    <t>Hahnemühle German Etching 310 gsm</t>
  </si>
  <si>
    <t>Hahnemühle PhotoRag Baryta 315 gsm</t>
  </si>
  <si>
    <t xml:space="preserve">Hahnemühle PhotoRag 188 gsm </t>
  </si>
  <si>
    <t>Hahnemühle Albrecht Durer 210  gsm</t>
  </si>
  <si>
    <t>Gramatura</t>
  </si>
  <si>
    <t>Hahnemühle Art Canvas Smooth 370 gsm</t>
  </si>
  <si>
    <t xml:space="preserve">Hahnemühle Agave 290 gsm </t>
  </si>
  <si>
    <t>Agave  +  Algodão</t>
  </si>
  <si>
    <t>Hemp Canhamo + Algodão</t>
  </si>
  <si>
    <t xml:space="preserve">Hahnemühle Hemp - Cânhamo  290 gsm </t>
  </si>
  <si>
    <t xml:space="preserve">Hahnemühle Matt Fibre 200 gsm </t>
  </si>
  <si>
    <t>Canvas - Trama</t>
  </si>
  <si>
    <t xml:space="preserve">Hahnemühle PhotoRag Satin  310 gsm </t>
  </si>
  <si>
    <t xml:space="preserve">Hahnemühle Baryta Satin 300 g </t>
  </si>
  <si>
    <t>Hahnemühle Cézanne Canvas 430 gsm</t>
  </si>
  <si>
    <t>Entrega Zona sul</t>
  </si>
  <si>
    <t>Acetinado- Fosco</t>
  </si>
  <si>
    <t>Acetinado- Brilho</t>
  </si>
  <si>
    <t>Custo R$</t>
  </si>
  <si>
    <t>Canson Infinity Arches Aquarelle Rag  310 gsm</t>
  </si>
  <si>
    <t>Canson Infinity Baryta Photographique  310 gsm</t>
  </si>
  <si>
    <t>Canson Infinity Baryta Photographique matt 310 gsm</t>
  </si>
  <si>
    <t>Canson Infinity Rag Photographique 310  gsm</t>
  </si>
  <si>
    <t>Papel</t>
  </si>
  <si>
    <t>por rolo</t>
  </si>
  <si>
    <t>valor</t>
  </si>
  <si>
    <t>do frete</t>
  </si>
  <si>
    <t xml:space="preserve">TINTA </t>
  </si>
  <si>
    <t>POR METRO</t>
  </si>
  <si>
    <t>Embalagem</t>
  </si>
  <si>
    <t xml:space="preserve">CUSTO </t>
  </si>
  <si>
    <t>TOTAL M2</t>
  </si>
  <si>
    <t>FATOR</t>
  </si>
  <si>
    <t>CARTAO</t>
  </si>
  <si>
    <t>nota fiscal</t>
  </si>
  <si>
    <t>Descontos</t>
  </si>
  <si>
    <t>DEPRECIAÇÃO</t>
  </si>
  <si>
    <t>FERREIRO</t>
  </si>
  <si>
    <t>Perdas</t>
  </si>
  <si>
    <t>Hahnemühle PhotoRag 305 Ultra smooth 305 gsm</t>
  </si>
  <si>
    <t>Canson Infinity Museum ProCanvas  385 gsm</t>
  </si>
  <si>
    <t>Custo PAPEL R$</t>
  </si>
  <si>
    <t>Custo  R$</t>
  </si>
  <si>
    <t>Família</t>
  </si>
  <si>
    <t>Fine Art</t>
  </si>
  <si>
    <t>Fotográfico</t>
  </si>
  <si>
    <t>Acrilico - Brilhante e Fosco</t>
  </si>
  <si>
    <t>20dias</t>
  </si>
  <si>
    <t>PIX.    5 %</t>
  </si>
  <si>
    <t>2 OU 3 X CARTÃO</t>
  </si>
  <si>
    <t>Valor unitário</t>
  </si>
  <si>
    <t>Perolado - Brilho</t>
  </si>
  <si>
    <t xml:space="preserve">Hahnemühle PhotoRag Pearl 320 gsm </t>
  </si>
  <si>
    <t>Metacrilato  Briho</t>
  </si>
  <si>
    <t>3 mm+2mm</t>
  </si>
  <si>
    <t xml:space="preserve">Brilho </t>
  </si>
  <si>
    <t>FORNECEDOR</t>
  </si>
  <si>
    <t>Metacrilato</t>
  </si>
  <si>
    <t xml:space="preserve">APROVEITAMENTO </t>
  </si>
  <si>
    <t>DO PAPEL 15%</t>
  </si>
  <si>
    <t xml:space="preserve">PREÇO </t>
  </si>
  <si>
    <t>FINAL</t>
  </si>
  <si>
    <t>Refação 10%</t>
  </si>
  <si>
    <t>Canson Infinity Edition  Etching RAG 310  gsm</t>
  </si>
  <si>
    <t>Canson Infinity Platine FibreRag  310 gsm</t>
  </si>
  <si>
    <t xml:space="preserve">Tamanho </t>
  </si>
  <si>
    <t>máximo possível</t>
  </si>
  <si>
    <t>lado menor</t>
  </si>
  <si>
    <t>150 cms</t>
  </si>
  <si>
    <t>Superfície</t>
  </si>
  <si>
    <t>Hahnemühle Sugar Cane 300 gsm</t>
  </si>
  <si>
    <t>Cana de açucar  + Algodão</t>
  </si>
  <si>
    <t xml:space="preserve">Hahnemühle Bamboo gloss baryta  305 gsm </t>
  </si>
  <si>
    <t>Natural Line</t>
  </si>
  <si>
    <t>Matt FineArt Smooth</t>
  </si>
  <si>
    <t>Glossy Fine Art</t>
  </si>
  <si>
    <t>Matt FineArt Textured</t>
  </si>
  <si>
    <t>Hahnemühle FineArt Baryta</t>
  </si>
  <si>
    <t>Canvas Fine Art</t>
  </si>
  <si>
    <t>Hahnemühle Photo</t>
  </si>
  <si>
    <t>162 cms</t>
  </si>
  <si>
    <t>110 cms</t>
  </si>
  <si>
    <t>Hahnemühle  Sustainable Photo Satin  200  gsm</t>
  </si>
  <si>
    <t>100 % Alfa-Celulose</t>
  </si>
  <si>
    <t>Digital Art Reproduction</t>
  </si>
  <si>
    <t>Arches Digital Art</t>
  </si>
  <si>
    <t>Canvas</t>
  </si>
  <si>
    <t>Digital Darkroom Papers</t>
  </si>
  <si>
    <t xml:space="preserve"> Alfa Celulose + Algodão</t>
  </si>
  <si>
    <t xml:space="preserve">Hahnemühle PhotoRag Matt Baryta  308 gsm </t>
  </si>
  <si>
    <t xml:space="preserve">Hahnemühle PhotoRag Bright White  310 gsm </t>
  </si>
  <si>
    <t>Hahnemühle PhotoRag Baryta 325 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</si>
</sst>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8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DINPro-Light"/>
    </font>
    <font>
      <sz val="12"/>
      <color theme="1"/>
      <name val="DIN-LIGHT"/>
    </font>
    <font>
      <sz val="12"/>
      <color rgb="FF000000"/>
      <name val="DIN-LIGHT"/>
    </font>
    <font>
      <b/>
      <sz val="12"/>
      <color theme="1"/>
      <name val="DIN-LIGHT"/>
    </font>
    <font>
      <sz val="12"/>
      <color theme="9" tint="0.59999389629810485"/>
      <name val="DINPro-Light"/>
    </font>
  </fonts>
  <fills count="11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28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4" fontId="0" fillId="0" borderId="0" xfId="0" applyNumberFormat="1"/>
    <xf numFmtId="4" fontId="3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4" borderId="0" xfId="0" applyNumberFormat="1" applyFont="1" applyFill="1"/>
    <xf numFmtId="4" fontId="3" fillId="4" borderId="0" xfId="0" applyNumberFormat="1" applyFont="1" applyFill="1" applyAlignment="1">
      <alignment horizontal="center"/>
    </xf>
    <xf numFmtId="4" fontId="0" fillId="4" borderId="0" xfId="0" applyNumberFormat="1" applyFill="1"/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/>
    <xf numFmtId="4" fontId="4" fillId="5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4" fontId="4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right"/>
    </xf>
    <xf numFmtId="4" fontId="4" fillId="5" borderId="2" xfId="0" applyNumberFormat="1" applyFont="1" applyFill="1" applyBorder="1"/>
    <xf numFmtId="4" fontId="4" fillId="4" borderId="0" xfId="0" applyNumberFormat="1" applyFont="1" applyFill="1" applyAlignment="1">
      <alignment horizontal="right"/>
    </xf>
    <xf numFmtId="0" fontId="4" fillId="0" borderId="0" xfId="0" applyFont="1"/>
    <xf numFmtId="4" fontId="4" fillId="0" borderId="0" xfId="0" applyNumberFormat="1" applyFont="1"/>
    <xf numFmtId="2" fontId="4" fillId="0" borderId="0" xfId="0" applyNumberFormat="1" applyFont="1"/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4" fontId="5" fillId="9" borderId="0" xfId="0" applyNumberFormat="1" applyFont="1" applyFill="1" applyAlignment="1">
      <alignment horizontal="right"/>
    </xf>
    <xf numFmtId="0" fontId="5" fillId="8" borderId="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2" fontId="5" fillId="0" borderId="0" xfId="0" applyNumberFormat="1" applyFont="1"/>
    <xf numFmtId="9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4" fontId="4" fillId="4" borderId="0" xfId="0" applyNumberFormat="1" applyFont="1" applyFill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6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/>
    <xf numFmtId="4" fontId="6" fillId="5" borderId="2" xfId="0" applyNumberFormat="1" applyFont="1" applyFill="1" applyBorder="1" applyAlignment="1">
      <alignment horizontal="center"/>
    </xf>
    <xf numFmtId="4" fontId="6" fillId="4" borderId="0" xfId="0" applyNumberFormat="1" applyFont="1" applyFill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4" fontId="7" fillId="0" borderId="0" xfId="0" applyNumberFormat="1" applyFont="1"/>
    <xf numFmtId="4" fontId="4" fillId="7" borderId="1" xfId="0" applyNumberFormat="1" applyFont="1" applyFill="1" applyBorder="1"/>
    <xf numFmtId="4" fontId="4" fillId="10" borderId="1" xfId="0" applyNumberFormat="1" applyFont="1" applyFill="1" applyBorder="1"/>
    <xf numFmtId="4" fontId="6" fillId="10" borderId="1" xfId="0" applyNumberFormat="1" applyFont="1" applyFill="1" applyBorder="1" applyAlignment="1">
      <alignment horizontal="center"/>
    </xf>
    <xf numFmtId="4" fontId="6" fillId="7" borderId="1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0" borderId="4" xfId="0" applyNumberFormat="1" applyFont="1" applyBorder="1"/>
    <xf numFmtId="4" fontId="3" fillId="0" borderId="5" xfId="0" applyNumberFormat="1" applyFont="1" applyBorder="1"/>
    <xf numFmtId="4" fontId="3" fillId="0" borderId="6" xfId="0" applyNumberFormat="1" applyFont="1" applyBorder="1"/>
    <xf numFmtId="4" fontId="7" fillId="4" borderId="7" xfId="0" applyNumberFormat="1" applyFont="1" applyFill="1" applyBorder="1" applyAlignment="1">
      <alignment horizontal="center"/>
    </xf>
    <xf numFmtId="4" fontId="7" fillId="4" borderId="8" xfId="0" applyNumberFormat="1" applyFont="1" applyFill="1" applyBorder="1" applyAlignment="1">
      <alignment horizontal="center"/>
    </xf>
    <xf numFmtId="4" fontId="3" fillId="4" borderId="8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4" borderId="10" xfId="0" applyNumberFormat="1" applyFont="1" applyFill="1" applyBorder="1" applyAlignment="1">
      <alignment horizontal="center"/>
    </xf>
    <xf numFmtId="4" fontId="7" fillId="4" borderId="11" xfId="0" applyNumberFormat="1" applyFont="1" applyFill="1" applyBorder="1" applyAlignment="1">
      <alignment horizontal="center"/>
    </xf>
    <xf numFmtId="4" fontId="3" fillId="4" borderId="11" xfId="0" applyNumberFormat="1" applyFont="1" applyFill="1" applyBorder="1" applyAlignment="1">
      <alignment horizontal="center"/>
    </xf>
    <xf numFmtId="4" fontId="3" fillId="4" borderId="12" xfId="0" applyNumberFormat="1" applyFont="1" applyFill="1" applyBorder="1" applyAlignment="1">
      <alignment horizontal="center"/>
    </xf>
    <xf numFmtId="4" fontId="4" fillId="3" borderId="0" xfId="0" applyNumberFormat="1" applyFont="1" applyFill="1"/>
    <xf numFmtId="4" fontId="5" fillId="3" borderId="0" xfId="0" applyNumberFormat="1" applyFont="1" applyFill="1"/>
    <xf numFmtId="4" fontId="5" fillId="8" borderId="1" xfId="0" applyNumberFormat="1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1" xfId="0" applyFont="1" applyFill="1" applyBorder="1" applyAlignment="1" applyProtection="1">
      <alignment horizontal="center"/>
      <protection locked="0"/>
    </xf>
  </cellXfs>
  <cellStyles count="283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" xfId="37" builtinId="8" hidden="1"/>
    <cellStyle name="Hiperlink" xfId="39" builtinId="8" hidden="1"/>
    <cellStyle name="Hiperlink" xfId="41" builtinId="8" hidden="1"/>
    <cellStyle name="Hiperlink" xfId="43" builtinId="8" hidden="1"/>
    <cellStyle name="Hiperlink" xfId="45" builtinId="8" hidden="1"/>
    <cellStyle name="Hiperlink" xfId="47" builtinId="8" hidden="1"/>
    <cellStyle name="Hiperlink" xfId="49" builtinId="8" hidden="1"/>
    <cellStyle name="Hiperlink" xfId="51" builtinId="8" hidden="1"/>
    <cellStyle name="Hiperlink" xfId="53" builtinId="8" hidden="1"/>
    <cellStyle name="Hiperlink" xfId="55" builtinId="8" hidden="1"/>
    <cellStyle name="Hiperlink" xfId="57" builtinId="8" hidden="1"/>
    <cellStyle name="Hiperlink" xfId="59" builtinId="8" hidden="1"/>
    <cellStyle name="Hiperlink" xfId="61" builtinId="8" hidden="1"/>
    <cellStyle name="Hiperlink" xfId="63" builtinId="8" hidden="1"/>
    <cellStyle name="Hiperlink" xfId="65" builtinId="8" hidden="1"/>
    <cellStyle name="Hiperlink" xfId="67" builtinId="8" hidden="1"/>
    <cellStyle name="Hiperlink" xfId="69" builtinId="8" hidden="1"/>
    <cellStyle name="Hiperlink" xfId="71" builtinId="8" hidden="1"/>
    <cellStyle name="Hiperlink" xfId="73" builtinId="8" hidden="1"/>
    <cellStyle name="Hiperlink" xfId="75" builtinId="8" hidden="1"/>
    <cellStyle name="Hiperlink" xfId="77" builtinId="8" hidden="1"/>
    <cellStyle name="Hiperlink" xfId="79" builtinId="8" hidden="1"/>
    <cellStyle name="Hiperlink" xfId="81" builtinId="8" hidden="1"/>
    <cellStyle name="Hiperlink" xfId="83" builtinId="8" hidden="1"/>
    <cellStyle name="Hiperlink" xfId="85" builtinId="8" hidden="1"/>
    <cellStyle name="Hiperlink" xfId="87" builtinId="8" hidden="1"/>
    <cellStyle name="Hiperlink" xfId="89" builtinId="8" hidden="1"/>
    <cellStyle name="Hiperlink" xfId="91" builtinId="8" hidden="1"/>
    <cellStyle name="Hiperlink" xfId="93" builtinId="8" hidden="1"/>
    <cellStyle name="Hiperlink" xfId="95" builtinId="8" hidden="1"/>
    <cellStyle name="Hiperlink" xfId="97" builtinId="8" hidden="1"/>
    <cellStyle name="Hiperlink" xfId="99" builtinId="8" hidden="1"/>
    <cellStyle name="Hiperlink" xfId="101" builtinId="8" hidden="1"/>
    <cellStyle name="Hiperlink" xfId="103" builtinId="8" hidden="1"/>
    <cellStyle name="Hiperlink" xfId="105" builtinId="8" hidden="1"/>
    <cellStyle name="Hiperlink" xfId="107" builtinId="8" hidden="1"/>
    <cellStyle name="Hiperlink" xfId="109" builtinId="8" hidden="1"/>
    <cellStyle name="Hiperlink" xfId="111" builtinId="8" hidden="1"/>
    <cellStyle name="Hiperlink" xfId="113" builtinId="8" hidden="1"/>
    <cellStyle name="Hiperlink" xfId="115" builtinId="8" hidden="1"/>
    <cellStyle name="Hiperlink" xfId="117" builtinId="8" hidden="1"/>
    <cellStyle name="Hiperlink" xfId="119" builtinId="8" hidden="1"/>
    <cellStyle name="Hiperlink" xfId="121" builtinId="8" hidden="1"/>
    <cellStyle name="Hiperlink" xfId="123" builtinId="8" hidden="1"/>
    <cellStyle name="Hiperlink" xfId="125" builtinId="8" hidden="1"/>
    <cellStyle name="Hiperlink" xfId="127" builtinId="8" hidden="1"/>
    <cellStyle name="Hiperlink" xfId="129" builtinId="8" hidden="1"/>
    <cellStyle name="Hiperlink" xfId="131" builtinId="8" hidden="1"/>
    <cellStyle name="Hiperlink" xfId="133" builtinId="8" hidden="1"/>
    <cellStyle name="Hiperlink" xfId="135" builtinId="8" hidden="1"/>
    <cellStyle name="Hiperlink" xfId="137" builtinId="8" hidden="1"/>
    <cellStyle name="Hiperlink" xfId="139" builtinId="8" hidden="1"/>
    <cellStyle name="Hiperlink" xfId="141" builtinId="8" hidden="1"/>
    <cellStyle name="Hiperlink" xfId="143" builtinId="8" hidden="1"/>
    <cellStyle name="Hiperlink" xfId="145" builtinId="8" hidden="1"/>
    <cellStyle name="Hiperlink" xfId="147" builtinId="8" hidden="1"/>
    <cellStyle name="Hiperlink" xfId="149" builtinId="8" hidden="1"/>
    <cellStyle name="Hiperlink" xfId="151" builtinId="8" hidden="1"/>
    <cellStyle name="Hiperlink" xfId="153" builtinId="8" hidden="1"/>
    <cellStyle name="Hiperlink" xfId="155" builtinId="8" hidden="1"/>
    <cellStyle name="Hiperlink" xfId="157" builtinId="8" hidden="1"/>
    <cellStyle name="Hiperlink" xfId="159" builtinId="8" hidden="1"/>
    <cellStyle name="Hiperlink" xfId="161" builtinId="8" hidden="1"/>
    <cellStyle name="Hiperlink" xfId="163" builtinId="8" hidden="1"/>
    <cellStyle name="Hiperlink" xfId="165" builtinId="8" hidden="1"/>
    <cellStyle name="Hiperlink" xfId="167" builtinId="8" hidden="1"/>
    <cellStyle name="Hiperlink" xfId="169" builtinId="8" hidden="1"/>
    <cellStyle name="Hiperlink" xfId="171" builtinId="8" hidden="1"/>
    <cellStyle name="Hiperlink" xfId="173" builtinId="8" hidden="1"/>
    <cellStyle name="Hiperlink" xfId="175" builtinId="8" hidden="1"/>
    <cellStyle name="Hiperlink" xfId="177" builtinId="8" hidden="1"/>
    <cellStyle name="Hiperlink" xfId="179" builtinId="8" hidden="1"/>
    <cellStyle name="Hiperlink" xfId="181" builtinId="8" hidden="1"/>
    <cellStyle name="Hiperlink" xfId="183" builtinId="8" hidden="1"/>
    <cellStyle name="Hiperlink" xfId="185" builtinId="8" hidden="1"/>
    <cellStyle name="Hiperlink" xfId="187" builtinId="8" hidden="1"/>
    <cellStyle name="Hiperlink" xfId="189" builtinId="8" hidden="1"/>
    <cellStyle name="Hiperlink" xfId="191" builtinId="8" hidden="1"/>
    <cellStyle name="Hiperlink" xfId="193" builtinId="8" hidden="1"/>
    <cellStyle name="Hiperlink" xfId="195" builtinId="8" hidden="1"/>
    <cellStyle name="Hiperlink" xfId="197" builtinId="8" hidden="1"/>
    <cellStyle name="Hiperlink" xfId="199" builtinId="8" hidden="1"/>
    <cellStyle name="Hiperlink" xfId="201" builtinId="8" hidden="1"/>
    <cellStyle name="Hiperlink" xfId="203" builtinId="8" hidden="1"/>
    <cellStyle name="Hiperlink" xfId="205" builtinId="8" hidden="1"/>
    <cellStyle name="Hiperlink" xfId="207" builtinId="8" hidden="1"/>
    <cellStyle name="Hiperlink" xfId="209" builtinId="8" hidden="1"/>
    <cellStyle name="Hiperlink" xfId="211" builtinId="8" hidden="1"/>
    <cellStyle name="Hiperlink" xfId="213" builtinId="8" hidden="1"/>
    <cellStyle name="Hiperlink" xfId="215" builtinId="8" hidden="1"/>
    <cellStyle name="Hiperlink" xfId="217" builtinId="8" hidden="1"/>
    <cellStyle name="Hiperlink" xfId="219" builtinId="8" hidden="1"/>
    <cellStyle name="Hiperlink" xfId="221" builtinId="8" hidden="1"/>
    <cellStyle name="Hiperlink" xfId="223" builtinId="8" hidden="1"/>
    <cellStyle name="Hiperlink" xfId="225" builtinId="8" hidden="1"/>
    <cellStyle name="Hiperlink" xfId="227" builtinId="8" hidden="1"/>
    <cellStyle name="Hiperlink" xfId="229" builtinId="8" hidden="1"/>
    <cellStyle name="Hiperlink" xfId="231" builtinId="8" hidden="1"/>
    <cellStyle name="Hiperlink" xfId="233" builtinId="8" hidden="1"/>
    <cellStyle name="Hiperlink" xfId="235" builtinId="8" hidden="1"/>
    <cellStyle name="Hiperlink" xfId="237" builtinId="8" hidden="1"/>
    <cellStyle name="Hiperlink" xfId="239" builtinId="8" hidden="1"/>
    <cellStyle name="Hiperlink" xfId="241" builtinId="8" hidden="1"/>
    <cellStyle name="Hiperlink" xfId="243" builtinId="8" hidden="1"/>
    <cellStyle name="Hiperlink" xfId="245" builtinId="8" hidden="1"/>
    <cellStyle name="Hiperlink" xfId="247" builtinId="8" hidden="1"/>
    <cellStyle name="Hiperlink" xfId="249" builtinId="8" hidden="1"/>
    <cellStyle name="Hiperlink" xfId="251" builtinId="8" hidden="1"/>
    <cellStyle name="Hiperlink" xfId="253" builtinId="8" hidden="1"/>
    <cellStyle name="Hiperlink" xfId="255" builtinId="8" hidden="1"/>
    <cellStyle name="Hiperlink" xfId="257" builtinId="8" hidden="1"/>
    <cellStyle name="Hiperlink" xfId="259" builtinId="8" hidden="1"/>
    <cellStyle name="Hiperlink" xfId="261" builtinId="8" hidden="1"/>
    <cellStyle name="Hiperlink" xfId="263" builtinId="8" hidden="1"/>
    <cellStyle name="Hiperlink" xfId="265" builtinId="8" hidden="1"/>
    <cellStyle name="Hiperlink" xfId="267" builtinId="8" hidden="1"/>
    <cellStyle name="Hiperlink" xfId="269" builtinId="8" hidden="1"/>
    <cellStyle name="Hiperlink" xfId="271" builtinId="8" hidden="1"/>
    <cellStyle name="Hiperlink" xfId="273" builtinId="8" hidden="1"/>
    <cellStyle name="Hiperlink" xfId="275" builtinId="8" hidden="1"/>
    <cellStyle name="Hiperlink" xfId="277" builtinId="8" hidden="1"/>
    <cellStyle name="Hiperlink" xfId="279" builtinId="8" hidden="1"/>
    <cellStyle name="Hiperlink" xfId="281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Hiperlink Visitado" xfId="38" builtinId="9" hidden="1"/>
    <cellStyle name="Hiperlink Visitado" xfId="40" builtinId="9" hidden="1"/>
    <cellStyle name="Hiperlink Visitado" xfId="42" builtinId="9" hidden="1"/>
    <cellStyle name="Hiperlink Visitado" xfId="44" builtinId="9" hidden="1"/>
    <cellStyle name="Hiperlink Visitado" xfId="46" builtinId="9" hidden="1"/>
    <cellStyle name="Hiperlink Visitado" xfId="48" builtinId="9" hidden="1"/>
    <cellStyle name="Hiperlink Visitado" xfId="50" builtinId="9" hidden="1"/>
    <cellStyle name="Hiperlink Visitado" xfId="52" builtinId="9" hidden="1"/>
    <cellStyle name="Hiperlink Visitado" xfId="54" builtinId="9" hidden="1"/>
    <cellStyle name="Hiperlink Visitado" xfId="56" builtinId="9" hidden="1"/>
    <cellStyle name="Hiperlink Visitado" xfId="58" builtinId="9" hidden="1"/>
    <cellStyle name="Hiperlink Visitado" xfId="60" builtinId="9" hidden="1"/>
    <cellStyle name="Hiperlink Visitado" xfId="62" builtinId="9" hidden="1"/>
    <cellStyle name="Hiperlink Visitado" xfId="64" builtinId="9" hidden="1"/>
    <cellStyle name="Hiperlink Visitado" xfId="66" builtinId="9" hidden="1"/>
    <cellStyle name="Hiperlink Visitado" xfId="68" builtinId="9" hidden="1"/>
    <cellStyle name="Hiperlink Visitado" xfId="70" builtinId="9" hidden="1"/>
    <cellStyle name="Hiperlink Visitado" xfId="72" builtinId="9" hidden="1"/>
    <cellStyle name="Hiperlink Visitado" xfId="74" builtinId="9" hidden="1"/>
    <cellStyle name="Hiperlink Visitado" xfId="76" builtinId="9" hidden="1"/>
    <cellStyle name="Hiperlink Visitado" xfId="78" builtinId="9" hidden="1"/>
    <cellStyle name="Hiperlink Visitado" xfId="80" builtinId="9" hidden="1"/>
    <cellStyle name="Hiperlink Visitado" xfId="82" builtinId="9" hidden="1"/>
    <cellStyle name="Hiperlink Visitado" xfId="84" builtinId="9" hidden="1"/>
    <cellStyle name="Hiperlink Visitado" xfId="86" builtinId="9" hidden="1"/>
    <cellStyle name="Hiperlink Visitado" xfId="88" builtinId="9" hidden="1"/>
    <cellStyle name="Hiperlink Visitado" xfId="90" builtinId="9" hidden="1"/>
    <cellStyle name="Hiperlink Visitado" xfId="92" builtinId="9" hidden="1"/>
    <cellStyle name="Hiperlink Visitado" xfId="94" builtinId="9" hidden="1"/>
    <cellStyle name="Hiperlink Visitado" xfId="96" builtinId="9" hidden="1"/>
    <cellStyle name="Hiperlink Visitado" xfId="98" builtinId="9" hidden="1"/>
    <cellStyle name="Hiperlink Visitado" xfId="100" builtinId="9" hidden="1"/>
    <cellStyle name="Hiperlink Visitado" xfId="102" builtinId="9" hidden="1"/>
    <cellStyle name="Hiperlink Visitado" xfId="104" builtinId="9" hidden="1"/>
    <cellStyle name="Hiperlink Visitado" xfId="106" builtinId="9" hidden="1"/>
    <cellStyle name="Hiperlink Visitado" xfId="108" builtinId="9" hidden="1"/>
    <cellStyle name="Hiperlink Visitado" xfId="110" builtinId="9" hidden="1"/>
    <cellStyle name="Hiperlink Visitado" xfId="112" builtinId="9" hidden="1"/>
    <cellStyle name="Hiperlink Visitado" xfId="114" builtinId="9" hidden="1"/>
    <cellStyle name="Hiperlink Visitado" xfId="116" builtinId="9" hidden="1"/>
    <cellStyle name="Hiperlink Visitado" xfId="118" builtinId="9" hidden="1"/>
    <cellStyle name="Hiperlink Visitado" xfId="120" builtinId="9" hidden="1"/>
    <cellStyle name="Hiperlink Visitado" xfId="122" builtinId="9" hidden="1"/>
    <cellStyle name="Hiperlink Visitado" xfId="124" builtinId="9" hidden="1"/>
    <cellStyle name="Hiperlink Visitado" xfId="126" builtinId="9" hidden="1"/>
    <cellStyle name="Hiperlink Visitado" xfId="128" builtinId="9" hidden="1"/>
    <cellStyle name="Hiperlink Visitado" xfId="130" builtinId="9" hidden="1"/>
    <cellStyle name="Hiperlink Visitado" xfId="132" builtinId="9" hidden="1"/>
    <cellStyle name="Hiperlink Visitado" xfId="134" builtinId="9" hidden="1"/>
    <cellStyle name="Hiperlink Visitado" xfId="136" builtinId="9" hidden="1"/>
    <cellStyle name="Hiperlink Visitado" xfId="138" builtinId="9" hidden="1"/>
    <cellStyle name="Hiperlink Visitado" xfId="140" builtinId="9" hidden="1"/>
    <cellStyle name="Hiperlink Visitado" xfId="142" builtinId="9" hidden="1"/>
    <cellStyle name="Hiperlink Visitado" xfId="144" builtinId="9" hidden="1"/>
    <cellStyle name="Hiperlink Visitado" xfId="146" builtinId="9" hidden="1"/>
    <cellStyle name="Hiperlink Visitado" xfId="148" builtinId="9" hidden="1"/>
    <cellStyle name="Hiperlink Visitado" xfId="150" builtinId="9" hidden="1"/>
    <cellStyle name="Hiperlink Visitado" xfId="152" builtinId="9" hidden="1"/>
    <cellStyle name="Hiperlink Visitado" xfId="154" builtinId="9" hidden="1"/>
    <cellStyle name="Hiperlink Visitado" xfId="156" builtinId="9" hidden="1"/>
    <cellStyle name="Hiperlink Visitado" xfId="158" builtinId="9" hidden="1"/>
    <cellStyle name="Hiperlink Visitado" xfId="160" builtinId="9" hidden="1"/>
    <cellStyle name="Hiperlink Visitado" xfId="162" builtinId="9" hidden="1"/>
    <cellStyle name="Hiperlink Visitado" xfId="164" builtinId="9" hidden="1"/>
    <cellStyle name="Hiperlink Visitado" xfId="166" builtinId="9" hidden="1"/>
    <cellStyle name="Hiperlink Visitado" xfId="168" builtinId="9" hidden="1"/>
    <cellStyle name="Hiperlink Visitado" xfId="170" builtinId="9" hidden="1"/>
    <cellStyle name="Hiperlink Visitado" xfId="172" builtinId="9" hidden="1"/>
    <cellStyle name="Hiperlink Visitado" xfId="174" builtinId="9" hidden="1"/>
    <cellStyle name="Hiperlink Visitado" xfId="176" builtinId="9" hidden="1"/>
    <cellStyle name="Hiperlink Visitado" xfId="178" builtinId="9" hidden="1"/>
    <cellStyle name="Hiperlink Visitado" xfId="180" builtinId="9" hidden="1"/>
    <cellStyle name="Hiperlink Visitado" xfId="182" builtinId="9" hidden="1"/>
    <cellStyle name="Hiperlink Visitado" xfId="184" builtinId="9" hidden="1"/>
    <cellStyle name="Hiperlink Visitado" xfId="186" builtinId="9" hidden="1"/>
    <cellStyle name="Hiperlink Visitado" xfId="188" builtinId="9" hidden="1"/>
    <cellStyle name="Hiperlink Visitado" xfId="190" builtinId="9" hidden="1"/>
    <cellStyle name="Hiperlink Visitado" xfId="192" builtinId="9" hidden="1"/>
    <cellStyle name="Hiperlink Visitado" xfId="194" builtinId="9" hidden="1"/>
    <cellStyle name="Hiperlink Visitado" xfId="196" builtinId="9" hidden="1"/>
    <cellStyle name="Hiperlink Visitado" xfId="198" builtinId="9" hidden="1"/>
    <cellStyle name="Hiperlink Visitado" xfId="200" builtinId="9" hidden="1"/>
    <cellStyle name="Hiperlink Visitado" xfId="202" builtinId="9" hidden="1"/>
    <cellStyle name="Hiperlink Visitado" xfId="204" builtinId="9" hidden="1"/>
    <cellStyle name="Hiperlink Visitado" xfId="206" builtinId="9" hidden="1"/>
    <cellStyle name="Hiperlink Visitado" xfId="208" builtinId="9" hidden="1"/>
    <cellStyle name="Hiperlink Visitado" xfId="210" builtinId="9" hidden="1"/>
    <cellStyle name="Hiperlink Visitado" xfId="212" builtinId="9" hidden="1"/>
    <cellStyle name="Hiperlink Visitado" xfId="214" builtinId="9" hidden="1"/>
    <cellStyle name="Hiperlink Visitado" xfId="216" builtinId="9" hidden="1"/>
    <cellStyle name="Hiperlink Visitado" xfId="218" builtinId="9" hidden="1"/>
    <cellStyle name="Hiperlink Visitado" xfId="220" builtinId="9" hidden="1"/>
    <cellStyle name="Hiperlink Visitado" xfId="222" builtinId="9" hidden="1"/>
    <cellStyle name="Hiperlink Visitado" xfId="224" builtinId="9" hidden="1"/>
    <cellStyle name="Hiperlink Visitado" xfId="226" builtinId="9" hidden="1"/>
    <cellStyle name="Hiperlink Visitado" xfId="228" builtinId="9" hidden="1"/>
    <cellStyle name="Hiperlink Visitado" xfId="230" builtinId="9" hidden="1"/>
    <cellStyle name="Hiperlink Visitado" xfId="232" builtinId="9" hidden="1"/>
    <cellStyle name="Hiperlink Visitado" xfId="234" builtinId="9" hidden="1"/>
    <cellStyle name="Hiperlink Visitado" xfId="236" builtinId="9" hidden="1"/>
    <cellStyle name="Hiperlink Visitado" xfId="238" builtinId="9" hidden="1"/>
    <cellStyle name="Hiperlink Visitado" xfId="240" builtinId="9" hidden="1"/>
    <cellStyle name="Hiperlink Visitado" xfId="242" builtinId="9" hidden="1"/>
    <cellStyle name="Hiperlink Visitado" xfId="244" builtinId="9" hidden="1"/>
    <cellStyle name="Hiperlink Visitado" xfId="246" builtinId="9" hidden="1"/>
    <cellStyle name="Hiperlink Visitado" xfId="248" builtinId="9" hidden="1"/>
    <cellStyle name="Hiperlink Visitado" xfId="250" builtinId="9" hidden="1"/>
    <cellStyle name="Hiperlink Visitado" xfId="252" builtinId="9" hidden="1"/>
    <cellStyle name="Hiperlink Visitado" xfId="254" builtinId="9" hidden="1"/>
    <cellStyle name="Hiperlink Visitado" xfId="256" builtinId="9" hidden="1"/>
    <cellStyle name="Hiperlink Visitado" xfId="258" builtinId="9" hidden="1"/>
    <cellStyle name="Hiperlink Visitado" xfId="260" builtinId="9" hidden="1"/>
    <cellStyle name="Hiperlink Visitado" xfId="262" builtinId="9" hidden="1"/>
    <cellStyle name="Hiperlink Visitado" xfId="264" builtinId="9" hidden="1"/>
    <cellStyle name="Hiperlink Visitado" xfId="266" builtinId="9" hidden="1"/>
    <cellStyle name="Hiperlink Visitado" xfId="268" builtinId="9" hidden="1"/>
    <cellStyle name="Hiperlink Visitado" xfId="270" builtinId="9" hidden="1"/>
    <cellStyle name="Hiperlink Visitado" xfId="272" builtinId="9" hidden="1"/>
    <cellStyle name="Hiperlink Visitado" xfId="274" builtinId="9" hidden="1"/>
    <cellStyle name="Hiperlink Visitado" xfId="276" builtinId="9" hidden="1"/>
    <cellStyle name="Hiperlink Visitado" xfId="278" builtinId="9" hidden="1"/>
    <cellStyle name="Hiperlink Visitado" xfId="280" builtinId="9" hidden="1"/>
    <cellStyle name="Hiperlink Visitado" xfId="28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71819-46DA-EB4B-9940-3D1F1B75D857}">
  <dimension ref="B4:AT63"/>
  <sheetViews>
    <sheetView tabSelected="1" showRuler="0" zoomScale="140" zoomScaleNormal="137" zoomScalePageLayoutView="137" workbookViewId="0">
      <selection activeCell="D20" sqref="D20"/>
    </sheetView>
  </sheetViews>
  <sheetFormatPr baseColWidth="10" defaultColWidth="11.1640625" defaultRowHeight="16"/>
  <cols>
    <col min="2" max="2" width="6.33203125" style="1" hidden="1" customWidth="1"/>
    <col min="3" max="3" width="13" style="1" customWidth="1"/>
    <col min="4" max="4" width="12.5" style="1" customWidth="1"/>
    <col min="5" max="5" width="12.83203125" style="7" hidden="1" customWidth="1"/>
    <col min="6" max="6" width="11.6640625" style="7" hidden="1" customWidth="1"/>
    <col min="7" max="7" width="15.1640625" style="7" hidden="1" customWidth="1"/>
    <col min="8" max="8" width="28.5" style="7" customWidth="1"/>
    <col min="9" max="9" width="50.5" customWidth="1"/>
    <col min="10" max="10" width="12.1640625" style="1" hidden="1" customWidth="1"/>
    <col min="11" max="11" width="17.33203125" style="1" hidden="1" customWidth="1"/>
    <col min="12" max="12" width="32.33203125" customWidth="1"/>
    <col min="13" max="13" width="18.83203125" style="1" customWidth="1"/>
    <col min="14" max="14" width="16.1640625" style="1" customWidth="1"/>
    <col min="15" max="15" width="12.83203125" style="1" customWidth="1"/>
    <col min="16" max="16" width="12.5" style="13" hidden="1" customWidth="1"/>
    <col min="17" max="17" width="14.5" style="5" customWidth="1"/>
    <col min="18" max="18" width="17.1640625" style="5" hidden="1" customWidth="1"/>
    <col min="19" max="19" width="21.5" style="5" hidden="1" customWidth="1"/>
    <col min="20" max="20" width="20.5" style="5" hidden="1" customWidth="1"/>
    <col min="21" max="21" width="20.5" style="5" customWidth="1"/>
    <col min="22" max="22" width="20.5" style="5" hidden="1" customWidth="1"/>
    <col min="23" max="23" width="20.5" style="5" customWidth="1"/>
    <col min="24" max="24" width="20.5" style="5" hidden="1" customWidth="1"/>
    <col min="25" max="25" width="20.5" style="11" customWidth="1"/>
    <col min="26" max="27" width="10.83203125" customWidth="1"/>
    <col min="28" max="30" width="13.5" style="5" customWidth="1"/>
    <col min="31" max="32" width="10.83203125" customWidth="1"/>
    <col min="33" max="34" width="21.33203125" style="14" customWidth="1"/>
    <col min="35" max="35" width="15.5" style="14" customWidth="1"/>
    <col min="36" max="37" width="14.1640625" style="14" customWidth="1"/>
    <col min="38" max="38" width="13.6640625" customWidth="1"/>
    <col min="39" max="39" width="12.6640625" customWidth="1"/>
    <col min="40" max="41" width="10.83203125" customWidth="1"/>
    <col min="42" max="45" width="11.1640625" customWidth="1"/>
    <col min="46" max="46" width="51" customWidth="1"/>
  </cols>
  <sheetData>
    <row r="4" spans="2:46">
      <c r="B4" s="2"/>
      <c r="C4" s="2"/>
      <c r="D4" s="2"/>
      <c r="E4" s="6"/>
      <c r="F4" s="6"/>
      <c r="G4" s="6"/>
      <c r="H4" s="6"/>
      <c r="I4" s="3"/>
      <c r="J4" s="2"/>
      <c r="K4" s="2"/>
      <c r="L4" s="3"/>
      <c r="M4" s="2"/>
      <c r="N4" s="2"/>
      <c r="O4" s="2"/>
      <c r="P4" s="12"/>
      <c r="Q4" s="4"/>
      <c r="R4" s="4"/>
      <c r="S4" s="4"/>
      <c r="T4" s="4"/>
      <c r="U4" s="57"/>
      <c r="V4" s="58"/>
      <c r="W4" s="58"/>
      <c r="X4" s="59"/>
      <c r="Y4" s="9"/>
    </row>
    <row r="5" spans="2:46">
      <c r="B5" s="2"/>
      <c r="C5" s="2"/>
      <c r="D5" s="2"/>
      <c r="E5" s="6"/>
      <c r="F5" s="6"/>
      <c r="G5" s="6"/>
      <c r="H5" s="6"/>
      <c r="I5" s="3"/>
      <c r="J5" s="2"/>
      <c r="K5" s="2"/>
      <c r="L5" s="3"/>
      <c r="M5" s="2"/>
      <c r="N5" s="2"/>
      <c r="O5" s="2"/>
      <c r="P5" s="12"/>
      <c r="Q5" s="4"/>
      <c r="R5" s="4"/>
      <c r="S5" s="8" t="s">
        <v>15</v>
      </c>
      <c r="T5" s="56"/>
      <c r="U5" s="60"/>
      <c r="V5" s="61"/>
      <c r="W5" s="62"/>
      <c r="X5" s="63"/>
      <c r="Y5" s="10"/>
    </row>
    <row r="6" spans="2:46">
      <c r="B6" s="2"/>
      <c r="C6" s="2"/>
      <c r="D6" s="2"/>
      <c r="E6" s="6"/>
      <c r="F6" s="6"/>
      <c r="G6" s="6"/>
      <c r="H6" s="6"/>
      <c r="I6" s="3"/>
      <c r="J6" s="2"/>
      <c r="K6" s="2"/>
      <c r="L6" s="3"/>
      <c r="M6" s="2"/>
      <c r="N6" s="2"/>
      <c r="O6" s="2"/>
      <c r="P6" s="12"/>
      <c r="Q6" s="4"/>
      <c r="R6" s="4"/>
      <c r="S6" s="8" t="s">
        <v>14</v>
      </c>
      <c r="T6" s="56">
        <v>0.99</v>
      </c>
      <c r="U6" s="64"/>
      <c r="V6" s="65"/>
      <c r="W6" s="66"/>
      <c r="X6" s="67"/>
      <c r="Y6" s="10"/>
      <c r="Z6" s="3"/>
      <c r="AA6" s="3"/>
      <c r="AB6" s="4"/>
      <c r="AC6" s="4"/>
      <c r="AD6" s="4"/>
      <c r="AE6" s="3"/>
      <c r="AF6" s="3"/>
    </row>
    <row r="7" spans="2:46">
      <c r="B7" s="2"/>
      <c r="C7" s="2"/>
      <c r="D7" s="2"/>
      <c r="E7" s="6"/>
      <c r="F7" s="6"/>
      <c r="G7" s="6"/>
      <c r="H7" s="6"/>
      <c r="I7" s="3"/>
      <c r="J7" s="2"/>
      <c r="K7" s="2"/>
      <c r="L7" s="3"/>
      <c r="M7" s="2"/>
      <c r="N7" s="2"/>
      <c r="O7" s="2"/>
      <c r="P7" s="12"/>
      <c r="Q7" s="4"/>
      <c r="R7" s="4"/>
      <c r="S7" s="4"/>
      <c r="T7" s="4"/>
      <c r="U7" s="51"/>
      <c r="V7" s="51"/>
      <c r="W7" s="4"/>
      <c r="X7" s="4"/>
      <c r="Y7" s="9"/>
      <c r="Z7" s="3"/>
      <c r="AA7" s="3"/>
      <c r="AB7" s="4"/>
      <c r="AC7" s="4"/>
      <c r="AD7" s="4"/>
      <c r="AE7" s="3"/>
      <c r="AF7" s="3"/>
    </row>
    <row r="8" spans="2:46">
      <c r="B8" s="2"/>
      <c r="C8" s="2"/>
      <c r="D8" s="2"/>
      <c r="E8" s="6"/>
      <c r="F8" s="6"/>
      <c r="G8" s="6"/>
      <c r="H8" s="6"/>
      <c r="I8" s="3"/>
      <c r="J8" s="2"/>
      <c r="K8" s="2"/>
      <c r="L8" s="3"/>
      <c r="M8" s="2"/>
      <c r="N8" s="2"/>
      <c r="O8" s="2"/>
      <c r="P8" s="12"/>
      <c r="Q8" s="4"/>
      <c r="R8" s="4"/>
      <c r="S8" s="4"/>
      <c r="T8" s="4"/>
      <c r="U8" s="51"/>
      <c r="V8" s="51"/>
      <c r="W8" s="4"/>
      <c r="X8" s="4"/>
      <c r="Y8" s="9"/>
      <c r="Z8" s="3"/>
      <c r="AA8" s="3"/>
      <c r="AB8" s="4"/>
      <c r="AC8" s="4"/>
      <c r="AD8" s="4"/>
      <c r="AE8" s="3"/>
      <c r="AF8" s="3"/>
    </row>
    <row r="9" spans="2:46" ht="17">
      <c r="B9" s="43"/>
      <c r="C9" s="43"/>
      <c r="D9" s="43"/>
      <c r="E9" s="44"/>
      <c r="F9" s="44"/>
      <c r="G9" s="44"/>
      <c r="H9" s="44"/>
      <c r="I9" s="43"/>
      <c r="J9" s="43"/>
      <c r="K9" s="43" t="s">
        <v>121</v>
      </c>
      <c r="L9" s="43"/>
      <c r="M9" s="43"/>
      <c r="N9" s="43"/>
      <c r="O9" s="43"/>
      <c r="P9" s="45"/>
      <c r="Q9" s="44"/>
      <c r="R9" s="46"/>
      <c r="S9" s="44" t="s">
        <v>6</v>
      </c>
      <c r="T9" s="47" t="s">
        <v>6</v>
      </c>
      <c r="U9" s="54" t="s">
        <v>6</v>
      </c>
      <c r="V9" s="54" t="s">
        <v>6</v>
      </c>
      <c r="W9" s="55" t="s">
        <v>6</v>
      </c>
      <c r="X9" s="55" t="s">
        <v>6</v>
      </c>
      <c r="Y9" s="48"/>
      <c r="Z9" s="24"/>
      <c r="AA9" s="24"/>
      <c r="AB9" s="49" t="s">
        <v>74</v>
      </c>
      <c r="AC9" s="49" t="s">
        <v>81</v>
      </c>
      <c r="AD9" s="49" t="s">
        <v>86</v>
      </c>
      <c r="AE9" s="49" t="s">
        <v>30</v>
      </c>
      <c r="AF9" s="49" t="s">
        <v>33</v>
      </c>
      <c r="AG9" s="50" t="s">
        <v>97</v>
      </c>
      <c r="AH9" s="50" t="s">
        <v>114</v>
      </c>
      <c r="AI9" s="49" t="s">
        <v>83</v>
      </c>
      <c r="AJ9" s="49" t="s">
        <v>85</v>
      </c>
      <c r="AK9" s="50" t="s">
        <v>98</v>
      </c>
      <c r="AL9" s="49" t="s">
        <v>92</v>
      </c>
      <c r="AM9" s="49" t="s">
        <v>94</v>
      </c>
      <c r="AN9" s="49" t="s">
        <v>89</v>
      </c>
      <c r="AO9" s="49" t="s">
        <v>90</v>
      </c>
      <c r="AP9" s="49" t="s">
        <v>91</v>
      </c>
      <c r="AQ9" s="49" t="s">
        <v>88</v>
      </c>
      <c r="AR9" s="49" t="s">
        <v>116</v>
      </c>
      <c r="AS9" s="49" t="s">
        <v>37</v>
      </c>
      <c r="AT9" s="49"/>
    </row>
    <row r="10" spans="2:46" ht="17">
      <c r="B10" s="43"/>
      <c r="C10" s="43" t="s">
        <v>13</v>
      </c>
      <c r="D10" s="43" t="s">
        <v>11</v>
      </c>
      <c r="E10" s="44"/>
      <c r="F10" s="44"/>
      <c r="G10" s="44"/>
      <c r="H10" s="44"/>
      <c r="I10" s="43"/>
      <c r="J10" s="43" t="s">
        <v>60</v>
      </c>
      <c r="K10" s="43" t="s">
        <v>123</v>
      </c>
      <c r="L10" s="43"/>
      <c r="M10" s="43"/>
      <c r="N10" s="43"/>
      <c r="O10" s="43"/>
      <c r="P10" s="44" t="s">
        <v>6</v>
      </c>
      <c r="Q10" s="44" t="s">
        <v>6</v>
      </c>
      <c r="R10" s="44" t="s">
        <v>6</v>
      </c>
      <c r="S10" s="44" t="s">
        <v>4</v>
      </c>
      <c r="T10" s="47" t="s">
        <v>38</v>
      </c>
      <c r="U10" s="54" t="s">
        <v>4</v>
      </c>
      <c r="V10" s="54" t="s">
        <v>38</v>
      </c>
      <c r="W10" s="55" t="s">
        <v>106</v>
      </c>
      <c r="X10" s="55" t="s">
        <v>38</v>
      </c>
      <c r="Y10" s="48"/>
      <c r="Z10" s="24"/>
      <c r="AA10" s="24"/>
      <c r="AB10" s="49" t="s">
        <v>79</v>
      </c>
      <c r="AC10" s="49" t="s">
        <v>82</v>
      </c>
      <c r="AD10" s="49" t="s">
        <v>87</v>
      </c>
      <c r="AE10" s="49" t="s">
        <v>80</v>
      </c>
      <c r="AF10" s="49" t="s">
        <v>80</v>
      </c>
      <c r="AG10" s="50" t="s">
        <v>31</v>
      </c>
      <c r="AH10" s="50" t="s">
        <v>115</v>
      </c>
      <c r="AI10" s="49" t="s">
        <v>84</v>
      </c>
      <c r="AJ10" s="49"/>
      <c r="AK10" s="50" t="s">
        <v>31</v>
      </c>
      <c r="AL10" s="44">
        <v>0.02</v>
      </c>
      <c r="AM10" s="44" t="s">
        <v>118</v>
      </c>
      <c r="AN10" s="44">
        <v>6</v>
      </c>
      <c r="AO10" s="44">
        <v>7</v>
      </c>
      <c r="AP10" s="44">
        <v>0.1</v>
      </c>
      <c r="AQ10" s="49" t="s">
        <v>93</v>
      </c>
      <c r="AR10" s="49" t="s">
        <v>117</v>
      </c>
      <c r="AS10" s="49" t="s">
        <v>33</v>
      </c>
      <c r="AT10" s="49"/>
    </row>
    <row r="11" spans="2:46" ht="17">
      <c r="B11" s="43" t="s">
        <v>0</v>
      </c>
      <c r="C11" s="43" t="s">
        <v>12</v>
      </c>
      <c r="D11" s="43" t="s">
        <v>12</v>
      </c>
      <c r="E11" s="44" t="s">
        <v>2</v>
      </c>
      <c r="F11" s="44" t="s">
        <v>39</v>
      </c>
      <c r="G11" s="44" t="s">
        <v>112</v>
      </c>
      <c r="H11" s="44" t="s">
        <v>99</v>
      </c>
      <c r="I11" s="43" t="s">
        <v>1</v>
      </c>
      <c r="J11" s="43" t="s">
        <v>32</v>
      </c>
      <c r="K11" s="43" t="s">
        <v>122</v>
      </c>
      <c r="L11" s="43" t="s">
        <v>9</v>
      </c>
      <c r="M11" s="43" t="s">
        <v>25</v>
      </c>
      <c r="N11" s="43" t="s">
        <v>125</v>
      </c>
      <c r="O11" s="43" t="s">
        <v>99</v>
      </c>
      <c r="P11" s="44" t="s">
        <v>3</v>
      </c>
      <c r="Q11" s="44" t="s">
        <v>4</v>
      </c>
      <c r="R11" s="44" t="s">
        <v>5</v>
      </c>
      <c r="S11" s="44" t="s">
        <v>40</v>
      </c>
      <c r="T11" s="47" t="s">
        <v>40</v>
      </c>
      <c r="U11" s="54" t="s">
        <v>104</v>
      </c>
      <c r="V11" s="54" t="s">
        <v>104</v>
      </c>
      <c r="W11" s="55" t="s">
        <v>105</v>
      </c>
      <c r="X11" s="55" t="s">
        <v>105</v>
      </c>
      <c r="Y11" s="48"/>
      <c r="Z11" s="24"/>
      <c r="AA11" s="24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</row>
    <row r="12" spans="2:46" ht="17">
      <c r="B12" s="71">
        <v>1</v>
      </c>
      <c r="C12" s="72">
        <v>0</v>
      </c>
      <c r="D12" s="72">
        <v>0</v>
      </c>
      <c r="E12" s="17">
        <f t="shared" ref="E12:E50" si="0">C12*D12/10000</f>
        <v>0</v>
      </c>
      <c r="F12" s="17">
        <f>E12*B12</f>
        <v>0</v>
      </c>
      <c r="G12" s="17" t="s">
        <v>36</v>
      </c>
      <c r="H12" s="17" t="s">
        <v>135</v>
      </c>
      <c r="I12" s="18" t="s">
        <v>52</v>
      </c>
      <c r="J12" s="19">
        <v>200</v>
      </c>
      <c r="K12" s="19" t="s">
        <v>124</v>
      </c>
      <c r="L12" s="20" t="s">
        <v>10</v>
      </c>
      <c r="M12" s="20" t="s">
        <v>8</v>
      </c>
      <c r="N12" s="16" t="s">
        <v>24</v>
      </c>
      <c r="O12" s="31" t="s">
        <v>101</v>
      </c>
      <c r="P12" s="15">
        <v>650</v>
      </c>
      <c r="Q12" s="21">
        <f t="shared" ref="Q12:Q50" si="1">P12*E12</f>
        <v>0</v>
      </c>
      <c r="R12" s="15">
        <f t="shared" ref="R12:R50" si="2">Q12*B12</f>
        <v>0</v>
      </c>
      <c r="S12" s="15">
        <f>Q12*$T$6</f>
        <v>0</v>
      </c>
      <c r="T12" s="22">
        <f t="shared" ref="T12:T50" si="3">S12*B12</f>
        <v>0</v>
      </c>
      <c r="U12" s="53">
        <f t="shared" ref="U12:U50" si="4">S12*0.95</f>
        <v>0</v>
      </c>
      <c r="V12" s="53">
        <f t="shared" ref="V12:V50" si="5">U12*B12</f>
        <v>0</v>
      </c>
      <c r="W12" s="52">
        <f t="shared" ref="W12:W50" si="6">S12*1.1</f>
        <v>0</v>
      </c>
      <c r="X12" s="52">
        <f t="shared" ref="X12:X50" si="7">W12*B12</f>
        <v>0</v>
      </c>
      <c r="Y12" s="23"/>
      <c r="Z12" s="24"/>
      <c r="AA12" s="24"/>
      <c r="AB12" s="68">
        <v>1012</v>
      </c>
      <c r="AC12" s="25">
        <v>90</v>
      </c>
      <c r="AD12" s="34">
        <f t="shared" ref="AD12:AD49" si="8">AB12+AC12</f>
        <v>1102</v>
      </c>
      <c r="AE12" s="24">
        <v>30</v>
      </c>
      <c r="AF12" s="24">
        <f t="shared" ref="AF12:AF49" si="9">AE12*1.1</f>
        <v>33</v>
      </c>
      <c r="AG12" s="35">
        <f t="shared" ref="AG12:AG49" si="10">AD12/AF12</f>
        <v>33.393939393939391</v>
      </c>
      <c r="AH12" s="35">
        <f t="shared" ref="AH12:AH49" si="11">AG12*1.15</f>
        <v>38.403030303030299</v>
      </c>
      <c r="AI12" s="25">
        <v>80</v>
      </c>
      <c r="AJ12" s="25">
        <v>10</v>
      </c>
      <c r="AK12" s="25">
        <f t="shared" ref="AK12:AK49" si="12">AH12+AI12+AJ12</f>
        <v>128.40303030303031</v>
      </c>
      <c r="AL12" s="25">
        <f t="shared" ref="AL12:AL49" si="13">AK12/0.98</f>
        <v>131.0235003092146</v>
      </c>
      <c r="AM12" s="25">
        <f t="shared" ref="AM12:AM49" si="14">AL12/0.9</f>
        <v>145.58166701023845</v>
      </c>
      <c r="AN12" s="26">
        <f t="shared" ref="AN12:AN49" si="15">AM12/0.94</f>
        <v>154.8741138406792</v>
      </c>
      <c r="AO12" s="35">
        <f t="shared" ref="AO12:AO49" si="16">AN12/0.93</f>
        <v>166.5313052050314</v>
      </c>
      <c r="AP12" s="35">
        <f t="shared" ref="AP12:AP49" si="17">AO12/0.9</f>
        <v>185.03478356114599</v>
      </c>
      <c r="AQ12" s="35">
        <v>3</v>
      </c>
      <c r="AR12" s="35">
        <f t="shared" ref="AR12:AR50" si="18">AQ12*AP12</f>
        <v>555.10435068343793</v>
      </c>
      <c r="AS12" s="15">
        <v>650</v>
      </c>
      <c r="AT12" s="18" t="s">
        <v>52</v>
      </c>
    </row>
    <row r="13" spans="2:46" ht="17">
      <c r="B13" s="71">
        <v>1</v>
      </c>
      <c r="C13" s="72">
        <v>0</v>
      </c>
      <c r="D13" s="72">
        <v>0</v>
      </c>
      <c r="E13" s="17">
        <f t="shared" si="0"/>
        <v>0</v>
      </c>
      <c r="F13" s="17">
        <f t="shared" ref="F13:F49" si="19">E13*B13</f>
        <v>0</v>
      </c>
      <c r="G13" s="17" t="s">
        <v>36</v>
      </c>
      <c r="H13" s="17" t="s">
        <v>135</v>
      </c>
      <c r="I13" s="27" t="s">
        <v>19</v>
      </c>
      <c r="J13" s="28">
        <v>260</v>
      </c>
      <c r="K13" s="19" t="s">
        <v>124</v>
      </c>
      <c r="L13" s="20" t="s">
        <v>10</v>
      </c>
      <c r="M13" s="16" t="s">
        <v>17</v>
      </c>
      <c r="N13" s="20" t="s">
        <v>24</v>
      </c>
      <c r="O13" s="31" t="s">
        <v>101</v>
      </c>
      <c r="P13" s="15">
        <v>680</v>
      </c>
      <c r="Q13" s="21">
        <f t="shared" si="1"/>
        <v>0</v>
      </c>
      <c r="R13" s="15">
        <f t="shared" si="2"/>
        <v>0</v>
      </c>
      <c r="S13" s="15">
        <f t="shared" ref="S13:S50" si="20">Q13*$T$6</f>
        <v>0</v>
      </c>
      <c r="T13" s="22">
        <f t="shared" si="3"/>
        <v>0</v>
      </c>
      <c r="U13" s="53">
        <f t="shared" si="4"/>
        <v>0</v>
      </c>
      <c r="V13" s="53">
        <f t="shared" si="5"/>
        <v>0</v>
      </c>
      <c r="W13" s="52">
        <f t="shared" si="6"/>
        <v>0</v>
      </c>
      <c r="X13" s="52">
        <f t="shared" si="7"/>
        <v>0</v>
      </c>
      <c r="Y13" s="23"/>
      <c r="Z13" s="24"/>
      <c r="AA13" s="24"/>
      <c r="AB13" s="68">
        <v>1845</v>
      </c>
      <c r="AC13" s="25">
        <v>90</v>
      </c>
      <c r="AD13" s="34">
        <f t="shared" si="8"/>
        <v>1935</v>
      </c>
      <c r="AE13" s="24">
        <v>30</v>
      </c>
      <c r="AF13" s="24">
        <f t="shared" si="9"/>
        <v>33</v>
      </c>
      <c r="AG13" s="35">
        <f t="shared" si="10"/>
        <v>58.636363636363633</v>
      </c>
      <c r="AH13" s="35">
        <f t="shared" si="11"/>
        <v>67.431818181818173</v>
      </c>
      <c r="AI13" s="25">
        <v>80</v>
      </c>
      <c r="AJ13" s="25">
        <v>10</v>
      </c>
      <c r="AK13" s="25">
        <f t="shared" si="12"/>
        <v>157.43181818181819</v>
      </c>
      <c r="AL13" s="25">
        <f t="shared" si="13"/>
        <v>160.64471243042672</v>
      </c>
      <c r="AM13" s="25">
        <f t="shared" si="14"/>
        <v>178.49412492269636</v>
      </c>
      <c r="AN13" s="26">
        <f t="shared" si="15"/>
        <v>189.88736693903869</v>
      </c>
      <c r="AO13" s="35">
        <f t="shared" si="16"/>
        <v>204.17996445057923</v>
      </c>
      <c r="AP13" s="35">
        <f t="shared" si="17"/>
        <v>226.86662716731024</v>
      </c>
      <c r="AQ13" s="35">
        <v>3</v>
      </c>
      <c r="AR13" s="35">
        <f t="shared" si="18"/>
        <v>680.59988150193067</v>
      </c>
      <c r="AS13" s="15">
        <v>680</v>
      </c>
      <c r="AT13" s="27" t="s">
        <v>19</v>
      </c>
    </row>
    <row r="14" spans="2:46" ht="17">
      <c r="B14" s="71">
        <v>1</v>
      </c>
      <c r="C14" s="72">
        <v>0</v>
      </c>
      <c r="D14" s="72">
        <v>0</v>
      </c>
      <c r="E14" s="17">
        <f t="shared" ref="E14" si="21">C14*D14/10000</f>
        <v>0</v>
      </c>
      <c r="F14" s="17">
        <f t="shared" ref="F14" si="22">E14*B14</f>
        <v>0</v>
      </c>
      <c r="G14" s="17" t="s">
        <v>36</v>
      </c>
      <c r="H14" s="17" t="s">
        <v>135</v>
      </c>
      <c r="I14" s="27" t="s">
        <v>138</v>
      </c>
      <c r="J14" s="28">
        <v>200</v>
      </c>
      <c r="K14" s="19" t="s">
        <v>124</v>
      </c>
      <c r="L14" s="20" t="s">
        <v>139</v>
      </c>
      <c r="M14" s="16" t="s">
        <v>17</v>
      </c>
      <c r="N14" s="20" t="s">
        <v>24</v>
      </c>
      <c r="O14" s="31" t="s">
        <v>101</v>
      </c>
      <c r="P14" s="15">
        <v>740</v>
      </c>
      <c r="Q14" s="21">
        <f t="shared" ref="Q14" si="23">P14*E14</f>
        <v>0</v>
      </c>
      <c r="R14" s="15">
        <f t="shared" ref="R14" si="24">Q14*B14</f>
        <v>0</v>
      </c>
      <c r="S14" s="15">
        <f t="shared" ref="S14" si="25">Q14*$T$6</f>
        <v>0</v>
      </c>
      <c r="T14" s="22">
        <f t="shared" ref="T14" si="26">S14*B14</f>
        <v>0</v>
      </c>
      <c r="U14" s="53">
        <f t="shared" ref="U14" si="27">S14*0.95</f>
        <v>0</v>
      </c>
      <c r="V14" s="53">
        <f t="shared" ref="V14" si="28">U14*B14</f>
        <v>0</v>
      </c>
      <c r="W14" s="52">
        <f t="shared" ref="W14" si="29">S14*1.1</f>
        <v>0</v>
      </c>
      <c r="X14" s="52">
        <f t="shared" ref="X14" si="30">W14*B14</f>
        <v>0</v>
      </c>
      <c r="Y14" s="23"/>
      <c r="Z14" s="24"/>
      <c r="AA14" s="24"/>
      <c r="AB14" s="68">
        <v>2239</v>
      </c>
      <c r="AC14" s="25">
        <v>90</v>
      </c>
      <c r="AD14" s="34">
        <f t="shared" ref="AD14" si="31">AB14+AC14</f>
        <v>2329</v>
      </c>
      <c r="AE14" s="24">
        <v>30</v>
      </c>
      <c r="AF14" s="24">
        <f t="shared" ref="AF14" si="32">AE14*1.1</f>
        <v>33</v>
      </c>
      <c r="AG14" s="35">
        <f t="shared" ref="AG14" si="33">AD14/AF14</f>
        <v>70.575757575757578</v>
      </c>
      <c r="AH14" s="35">
        <f t="shared" ref="AH14" si="34">AG14*1.15</f>
        <v>81.162121212121207</v>
      </c>
      <c r="AI14" s="25">
        <v>80</v>
      </c>
      <c r="AJ14" s="25">
        <v>10</v>
      </c>
      <c r="AK14" s="25">
        <f t="shared" ref="AK14" si="35">AH14+AI14+AJ14</f>
        <v>171.16212121212121</v>
      </c>
      <c r="AL14" s="25">
        <f t="shared" ref="AL14" si="36">AK14/0.98</f>
        <v>174.65522572665429</v>
      </c>
      <c r="AM14" s="25">
        <f t="shared" ref="AM14" si="37">AL14/0.9</f>
        <v>194.06136191850476</v>
      </c>
      <c r="AN14" s="26">
        <f t="shared" ref="AN14" si="38">AM14/0.94</f>
        <v>206.44825736011146</v>
      </c>
      <c r="AO14" s="35">
        <f t="shared" ref="AO14" si="39">AN14/0.93</f>
        <v>221.98737350549618</v>
      </c>
      <c r="AP14" s="35">
        <f t="shared" ref="AP14" si="40">AO14/0.9</f>
        <v>246.65263722832907</v>
      </c>
      <c r="AQ14" s="35">
        <v>3</v>
      </c>
      <c r="AR14" s="35">
        <f t="shared" ref="AR14" si="41">AQ14*AP14</f>
        <v>739.95791168498727</v>
      </c>
      <c r="AS14" s="15">
        <v>740</v>
      </c>
      <c r="AT14" s="27" t="s">
        <v>138</v>
      </c>
    </row>
    <row r="15" spans="2:46" ht="17">
      <c r="B15" s="71">
        <v>1</v>
      </c>
      <c r="C15" s="72">
        <v>0</v>
      </c>
      <c r="D15" s="72">
        <v>0</v>
      </c>
      <c r="E15" s="17">
        <f t="shared" si="0"/>
        <v>0</v>
      </c>
      <c r="F15" s="17">
        <f t="shared" si="19"/>
        <v>0</v>
      </c>
      <c r="G15" s="17" t="s">
        <v>36</v>
      </c>
      <c r="H15" s="17" t="s">
        <v>135</v>
      </c>
      <c r="I15" s="18" t="s">
        <v>66</v>
      </c>
      <c r="J15" s="19">
        <v>200</v>
      </c>
      <c r="K15" s="19" t="s">
        <v>124</v>
      </c>
      <c r="L15" s="20" t="s">
        <v>139</v>
      </c>
      <c r="M15" s="20" t="s">
        <v>8</v>
      </c>
      <c r="N15" s="16" t="s">
        <v>24</v>
      </c>
      <c r="O15" s="31" t="s">
        <v>101</v>
      </c>
      <c r="P15" s="15">
        <v>810</v>
      </c>
      <c r="Q15" s="21">
        <f t="shared" si="1"/>
        <v>0</v>
      </c>
      <c r="R15" s="15">
        <f t="shared" si="2"/>
        <v>0</v>
      </c>
      <c r="S15" s="15">
        <f t="shared" si="20"/>
        <v>0</v>
      </c>
      <c r="T15" s="22">
        <f t="shared" si="3"/>
        <v>0</v>
      </c>
      <c r="U15" s="53">
        <f t="shared" si="4"/>
        <v>0</v>
      </c>
      <c r="V15" s="53">
        <f t="shared" si="5"/>
        <v>0</v>
      </c>
      <c r="W15" s="52">
        <f t="shared" si="6"/>
        <v>0</v>
      </c>
      <c r="X15" s="52">
        <f t="shared" si="7"/>
        <v>0</v>
      </c>
      <c r="Y15" s="23"/>
      <c r="Z15" s="24"/>
      <c r="AA15" s="24"/>
      <c r="AB15" s="68">
        <v>2685</v>
      </c>
      <c r="AC15" s="25">
        <v>90</v>
      </c>
      <c r="AD15" s="34">
        <f t="shared" si="8"/>
        <v>2775</v>
      </c>
      <c r="AE15" s="24">
        <v>30</v>
      </c>
      <c r="AF15" s="24">
        <f t="shared" si="9"/>
        <v>33</v>
      </c>
      <c r="AG15" s="35">
        <f t="shared" si="10"/>
        <v>84.090909090909093</v>
      </c>
      <c r="AH15" s="35">
        <f t="shared" si="11"/>
        <v>96.704545454545453</v>
      </c>
      <c r="AI15" s="25">
        <v>80</v>
      </c>
      <c r="AJ15" s="25">
        <v>10</v>
      </c>
      <c r="AK15" s="25">
        <f t="shared" si="12"/>
        <v>186.70454545454544</v>
      </c>
      <c r="AL15" s="25">
        <f t="shared" si="13"/>
        <v>190.51484230055658</v>
      </c>
      <c r="AM15" s="25">
        <f t="shared" si="14"/>
        <v>211.68315811172954</v>
      </c>
      <c r="AN15" s="26">
        <f t="shared" si="15"/>
        <v>225.19484905503143</v>
      </c>
      <c r="AO15" s="35">
        <f t="shared" si="16"/>
        <v>242.14499898390474</v>
      </c>
      <c r="AP15" s="35">
        <f t="shared" si="17"/>
        <v>269.04999887100524</v>
      </c>
      <c r="AQ15" s="35">
        <v>3</v>
      </c>
      <c r="AR15" s="35">
        <f t="shared" si="18"/>
        <v>807.14999661301567</v>
      </c>
      <c r="AS15" s="15">
        <v>810</v>
      </c>
      <c r="AT15" s="18" t="s">
        <v>66</v>
      </c>
    </row>
    <row r="16" spans="2:46" ht="17">
      <c r="B16" s="71">
        <v>1</v>
      </c>
      <c r="C16" s="72">
        <v>0</v>
      </c>
      <c r="D16" s="72">
        <v>0</v>
      </c>
      <c r="E16" s="17">
        <f t="shared" ref="E16" si="42">C16*D16/10000</f>
        <v>0</v>
      </c>
      <c r="F16" s="17">
        <f t="shared" ref="F16" si="43">E16*B16</f>
        <v>0</v>
      </c>
      <c r="G16" s="17" t="s">
        <v>36</v>
      </c>
      <c r="H16" s="17" t="s">
        <v>134</v>
      </c>
      <c r="I16" s="18" t="s">
        <v>61</v>
      </c>
      <c r="J16" s="19">
        <v>370</v>
      </c>
      <c r="K16" s="19" t="s">
        <v>124</v>
      </c>
      <c r="L16" s="20" t="s">
        <v>16</v>
      </c>
      <c r="M16" s="20" t="s">
        <v>8</v>
      </c>
      <c r="N16" s="16" t="s">
        <v>67</v>
      </c>
      <c r="O16" s="31" t="s">
        <v>100</v>
      </c>
      <c r="P16" s="15">
        <v>950</v>
      </c>
      <c r="Q16" s="21">
        <f t="shared" ref="Q16" si="44">P16*E16</f>
        <v>0</v>
      </c>
      <c r="R16" s="15">
        <f t="shared" ref="R16" si="45">Q16*B16</f>
        <v>0</v>
      </c>
      <c r="S16" s="15">
        <f t="shared" ref="S16" si="46">Q16*$T$6</f>
        <v>0</v>
      </c>
      <c r="T16" s="22">
        <f t="shared" ref="T16" si="47">S16*B16</f>
        <v>0</v>
      </c>
      <c r="U16" s="53">
        <f t="shared" ref="U16" si="48">S16*0.95</f>
        <v>0</v>
      </c>
      <c r="V16" s="53">
        <f t="shared" ref="V16" si="49">U16*B16</f>
        <v>0</v>
      </c>
      <c r="W16" s="52">
        <f t="shared" ref="W16" si="50">S16*1.1</f>
        <v>0</v>
      </c>
      <c r="X16" s="52">
        <f t="shared" ref="X16" si="51">W16*B16</f>
        <v>0</v>
      </c>
      <c r="Y16" s="29"/>
      <c r="Z16" s="24"/>
      <c r="AA16" s="24"/>
      <c r="AB16" s="68">
        <v>1400</v>
      </c>
      <c r="AC16" s="25">
        <v>90</v>
      </c>
      <c r="AD16" s="34">
        <f t="shared" ref="AD16" si="52">AB16+AC16</f>
        <v>1490</v>
      </c>
      <c r="AE16" s="24">
        <v>12</v>
      </c>
      <c r="AF16" s="24">
        <f t="shared" ref="AF16" si="53">AE16*1.1</f>
        <v>13.200000000000001</v>
      </c>
      <c r="AG16" s="35">
        <f t="shared" ref="AG16" si="54">AD16/AF16</f>
        <v>112.87878787878788</v>
      </c>
      <c r="AH16" s="35">
        <f t="shared" ref="AH16" si="55">AG16*1.15</f>
        <v>129.81060606060603</v>
      </c>
      <c r="AI16" s="25">
        <v>80</v>
      </c>
      <c r="AJ16" s="25">
        <v>10</v>
      </c>
      <c r="AK16" s="25">
        <f t="shared" ref="AK16" si="56">AH16+AI16+AJ16</f>
        <v>219.81060606060603</v>
      </c>
      <c r="AL16" s="25">
        <f t="shared" ref="AL16" si="57">AK16/0.98</f>
        <v>224.29653679653677</v>
      </c>
      <c r="AM16" s="25">
        <f t="shared" ref="AM16" si="58">AL16/0.9</f>
        <v>249.21837421837418</v>
      </c>
      <c r="AN16" s="26">
        <f t="shared" ref="AN16" si="59">AM16/0.94</f>
        <v>265.12593001954701</v>
      </c>
      <c r="AO16" s="35">
        <f t="shared" ref="AO16" si="60">AN16/0.93</f>
        <v>285.08164518230859</v>
      </c>
      <c r="AP16" s="35">
        <f t="shared" ref="AP16" si="61">AO16/0.9</f>
        <v>316.75738353589844</v>
      </c>
      <c r="AQ16" s="35">
        <v>3</v>
      </c>
      <c r="AR16" s="35">
        <f t="shared" ref="AR16" si="62">AQ16*AP16</f>
        <v>950.27215060769527</v>
      </c>
      <c r="AS16" s="15">
        <v>950</v>
      </c>
      <c r="AT16" s="18" t="s">
        <v>61</v>
      </c>
    </row>
    <row r="17" spans="2:46" ht="17">
      <c r="B17" s="71">
        <v>1</v>
      </c>
      <c r="C17" s="72">
        <v>0</v>
      </c>
      <c r="D17" s="72">
        <v>0</v>
      </c>
      <c r="E17" s="17">
        <f t="shared" si="0"/>
        <v>0</v>
      </c>
      <c r="F17" s="17">
        <f t="shared" si="19"/>
        <v>0</v>
      </c>
      <c r="G17" s="17" t="s">
        <v>36</v>
      </c>
      <c r="H17" s="17" t="s">
        <v>130</v>
      </c>
      <c r="I17" s="18" t="s">
        <v>20</v>
      </c>
      <c r="J17" s="19">
        <v>100</v>
      </c>
      <c r="K17" s="19" t="s">
        <v>124</v>
      </c>
      <c r="L17" s="20" t="s">
        <v>139</v>
      </c>
      <c r="M17" s="20" t="s">
        <v>8</v>
      </c>
      <c r="N17" s="16" t="s">
        <v>24</v>
      </c>
      <c r="O17" s="31" t="s">
        <v>100</v>
      </c>
      <c r="P17" s="15">
        <v>990</v>
      </c>
      <c r="Q17" s="21">
        <f t="shared" si="1"/>
        <v>0</v>
      </c>
      <c r="R17" s="15">
        <f t="shared" si="2"/>
        <v>0</v>
      </c>
      <c r="S17" s="15">
        <f t="shared" si="20"/>
        <v>0</v>
      </c>
      <c r="T17" s="22">
        <f t="shared" si="3"/>
        <v>0</v>
      </c>
      <c r="U17" s="53">
        <f t="shared" si="4"/>
        <v>0</v>
      </c>
      <c r="V17" s="53">
        <f t="shared" si="5"/>
        <v>0</v>
      </c>
      <c r="W17" s="52">
        <f t="shared" si="6"/>
        <v>0</v>
      </c>
      <c r="X17" s="52">
        <f t="shared" si="7"/>
        <v>0</v>
      </c>
      <c r="Y17" s="23"/>
      <c r="Z17" s="24"/>
      <c r="AA17" s="24"/>
      <c r="AB17" s="68">
        <v>3879</v>
      </c>
      <c r="AC17" s="25">
        <v>90</v>
      </c>
      <c r="AD17" s="34">
        <f t="shared" si="8"/>
        <v>3969</v>
      </c>
      <c r="AE17" s="24">
        <v>30</v>
      </c>
      <c r="AF17" s="24">
        <f t="shared" si="9"/>
        <v>33</v>
      </c>
      <c r="AG17" s="35">
        <f t="shared" si="10"/>
        <v>120.27272727272727</v>
      </c>
      <c r="AH17" s="35">
        <f t="shared" si="11"/>
        <v>138.31363636363633</v>
      </c>
      <c r="AI17" s="25">
        <v>80</v>
      </c>
      <c r="AJ17" s="25">
        <v>10</v>
      </c>
      <c r="AK17" s="25">
        <f t="shared" si="12"/>
        <v>228.31363636363633</v>
      </c>
      <c r="AL17" s="25">
        <f t="shared" si="13"/>
        <v>232.97309833024116</v>
      </c>
      <c r="AM17" s="25">
        <f t="shared" si="14"/>
        <v>258.85899814471242</v>
      </c>
      <c r="AN17" s="26">
        <f t="shared" si="15"/>
        <v>275.38191291990682</v>
      </c>
      <c r="AO17" s="35">
        <f t="shared" si="16"/>
        <v>296.10958378484605</v>
      </c>
      <c r="AP17" s="35">
        <f t="shared" si="17"/>
        <v>329.01064864982897</v>
      </c>
      <c r="AQ17" s="35">
        <v>3</v>
      </c>
      <c r="AR17" s="35">
        <f t="shared" si="18"/>
        <v>987.03194594948695</v>
      </c>
      <c r="AS17" s="15">
        <v>990</v>
      </c>
      <c r="AT17" s="18" t="s">
        <v>20</v>
      </c>
    </row>
    <row r="18" spans="2:46" ht="17">
      <c r="B18" s="71">
        <v>1</v>
      </c>
      <c r="C18" s="72">
        <v>0</v>
      </c>
      <c r="D18" s="72">
        <v>0</v>
      </c>
      <c r="E18" s="17">
        <f t="shared" si="0"/>
        <v>0</v>
      </c>
      <c r="F18" s="17">
        <f t="shared" si="19"/>
        <v>0</v>
      </c>
      <c r="G18" s="17" t="s">
        <v>36</v>
      </c>
      <c r="H18" s="17" t="s">
        <v>130</v>
      </c>
      <c r="I18" s="18" t="s">
        <v>58</v>
      </c>
      <c r="J18" s="19">
        <v>188</v>
      </c>
      <c r="K18" s="19" t="s">
        <v>124</v>
      </c>
      <c r="L18" s="20" t="s">
        <v>27</v>
      </c>
      <c r="M18" s="20" t="s">
        <v>8</v>
      </c>
      <c r="N18" s="20" t="s">
        <v>24</v>
      </c>
      <c r="O18" s="31" t="s">
        <v>100</v>
      </c>
      <c r="P18" s="15">
        <v>990</v>
      </c>
      <c r="Q18" s="21">
        <f t="shared" si="1"/>
        <v>0</v>
      </c>
      <c r="R18" s="15">
        <f t="shared" si="2"/>
        <v>0</v>
      </c>
      <c r="S18" s="15">
        <f t="shared" si="20"/>
        <v>0</v>
      </c>
      <c r="T18" s="22">
        <f t="shared" si="3"/>
        <v>0</v>
      </c>
      <c r="U18" s="53">
        <f t="shared" si="4"/>
        <v>0</v>
      </c>
      <c r="V18" s="53">
        <f t="shared" si="5"/>
        <v>0</v>
      </c>
      <c r="W18" s="52">
        <f t="shared" si="6"/>
        <v>0</v>
      </c>
      <c r="X18" s="52">
        <f t="shared" si="7"/>
        <v>0</v>
      </c>
      <c r="Y18" s="23"/>
      <c r="Z18" s="24"/>
      <c r="AA18" s="24"/>
      <c r="AB18" s="68">
        <v>1476</v>
      </c>
      <c r="AC18" s="25">
        <v>90</v>
      </c>
      <c r="AD18" s="34">
        <f t="shared" si="8"/>
        <v>1566</v>
      </c>
      <c r="AE18" s="24">
        <v>12</v>
      </c>
      <c r="AF18" s="24">
        <f t="shared" si="9"/>
        <v>13.200000000000001</v>
      </c>
      <c r="AG18" s="35">
        <f t="shared" si="10"/>
        <v>118.63636363636363</v>
      </c>
      <c r="AH18" s="35">
        <f t="shared" si="11"/>
        <v>136.43181818181816</v>
      </c>
      <c r="AI18" s="25">
        <v>80</v>
      </c>
      <c r="AJ18" s="25">
        <v>10</v>
      </c>
      <c r="AK18" s="25">
        <f t="shared" si="12"/>
        <v>226.43181818181816</v>
      </c>
      <c r="AL18" s="25">
        <f t="shared" si="13"/>
        <v>231.05287569573281</v>
      </c>
      <c r="AM18" s="25">
        <f t="shared" si="14"/>
        <v>256.72541743970311</v>
      </c>
      <c r="AN18" s="26">
        <f t="shared" si="15"/>
        <v>273.11214621245011</v>
      </c>
      <c r="AO18" s="35">
        <f t="shared" si="16"/>
        <v>293.66897442198933</v>
      </c>
      <c r="AP18" s="35">
        <f t="shared" si="17"/>
        <v>326.29886046887702</v>
      </c>
      <c r="AQ18" s="35">
        <v>3</v>
      </c>
      <c r="AR18" s="35">
        <f t="shared" si="18"/>
        <v>978.89658140663107</v>
      </c>
      <c r="AS18" s="15">
        <v>990</v>
      </c>
      <c r="AT18" s="18" t="s">
        <v>58</v>
      </c>
    </row>
    <row r="19" spans="2:46" ht="17">
      <c r="B19" s="71">
        <v>1</v>
      </c>
      <c r="C19" s="72">
        <v>0</v>
      </c>
      <c r="D19" s="72">
        <v>0</v>
      </c>
      <c r="E19" s="17">
        <f t="shared" si="0"/>
        <v>0</v>
      </c>
      <c r="F19" s="17">
        <f t="shared" si="19"/>
        <v>0</v>
      </c>
      <c r="G19" s="17" t="s">
        <v>36</v>
      </c>
      <c r="H19" s="17" t="s">
        <v>134</v>
      </c>
      <c r="I19" s="18" t="s">
        <v>70</v>
      </c>
      <c r="J19" s="19">
        <v>430</v>
      </c>
      <c r="K19" s="19" t="s">
        <v>124</v>
      </c>
      <c r="L19" s="20" t="s">
        <v>27</v>
      </c>
      <c r="M19" s="20" t="s">
        <v>8</v>
      </c>
      <c r="N19" s="16" t="s">
        <v>67</v>
      </c>
      <c r="O19" s="31" t="s">
        <v>100</v>
      </c>
      <c r="P19" s="15">
        <v>1030</v>
      </c>
      <c r="Q19" s="21">
        <f t="shared" si="1"/>
        <v>0</v>
      </c>
      <c r="R19" s="15">
        <f t="shared" si="2"/>
        <v>0</v>
      </c>
      <c r="S19" s="15">
        <f t="shared" si="20"/>
        <v>0</v>
      </c>
      <c r="T19" s="22">
        <f t="shared" si="3"/>
        <v>0</v>
      </c>
      <c r="U19" s="53">
        <f t="shared" si="4"/>
        <v>0</v>
      </c>
      <c r="V19" s="53">
        <f t="shared" si="5"/>
        <v>0</v>
      </c>
      <c r="W19" s="52">
        <f t="shared" si="6"/>
        <v>0</v>
      </c>
      <c r="X19" s="52">
        <f t="shared" si="7"/>
        <v>0</v>
      </c>
      <c r="Y19" s="23"/>
      <c r="Z19" s="24"/>
      <c r="AA19" s="24"/>
      <c r="AB19" s="68">
        <v>1600</v>
      </c>
      <c r="AC19" s="25">
        <v>90</v>
      </c>
      <c r="AD19" s="34">
        <f t="shared" si="8"/>
        <v>1690</v>
      </c>
      <c r="AE19" s="24">
        <v>12</v>
      </c>
      <c r="AF19" s="24">
        <f t="shared" si="9"/>
        <v>13.200000000000001</v>
      </c>
      <c r="AG19" s="35">
        <f t="shared" si="10"/>
        <v>128.03030303030303</v>
      </c>
      <c r="AH19" s="35">
        <f t="shared" si="11"/>
        <v>147.23484848484847</v>
      </c>
      <c r="AI19" s="25">
        <v>80</v>
      </c>
      <c r="AJ19" s="25">
        <v>10</v>
      </c>
      <c r="AK19" s="25">
        <f t="shared" si="12"/>
        <v>237.23484848484847</v>
      </c>
      <c r="AL19" s="25">
        <f t="shared" si="13"/>
        <v>242.07637600494743</v>
      </c>
      <c r="AM19" s="25">
        <f t="shared" si="14"/>
        <v>268.97375111660824</v>
      </c>
      <c r="AN19" s="26">
        <f t="shared" si="15"/>
        <v>286.14228842192369</v>
      </c>
      <c r="AO19" s="35">
        <f t="shared" si="16"/>
        <v>307.67988002357384</v>
      </c>
      <c r="AP19" s="35">
        <f t="shared" si="17"/>
        <v>341.8665333595265</v>
      </c>
      <c r="AQ19" s="35">
        <v>3</v>
      </c>
      <c r="AR19" s="35">
        <f t="shared" si="18"/>
        <v>1025.5996000785794</v>
      </c>
      <c r="AS19" s="15">
        <v>1030</v>
      </c>
      <c r="AT19" s="18" t="s">
        <v>70</v>
      </c>
    </row>
    <row r="20" spans="2:46" ht="17">
      <c r="B20" s="71">
        <v>1</v>
      </c>
      <c r="C20" s="72">
        <v>0</v>
      </c>
      <c r="D20" s="72">
        <v>0</v>
      </c>
      <c r="E20" s="17">
        <f t="shared" si="0"/>
        <v>0</v>
      </c>
      <c r="F20" s="17">
        <f t="shared" si="19"/>
        <v>0</v>
      </c>
      <c r="G20" s="17" t="s">
        <v>34</v>
      </c>
      <c r="H20" s="17" t="s">
        <v>140</v>
      </c>
      <c r="I20" s="18" t="s">
        <v>78</v>
      </c>
      <c r="J20" s="19">
        <v>310</v>
      </c>
      <c r="K20" s="19" t="s">
        <v>124</v>
      </c>
      <c r="L20" s="20" t="s">
        <v>27</v>
      </c>
      <c r="M20" s="20" t="s">
        <v>8</v>
      </c>
      <c r="N20" s="16" t="s">
        <v>24</v>
      </c>
      <c r="O20" s="31" t="s">
        <v>100</v>
      </c>
      <c r="P20" s="15">
        <v>1050</v>
      </c>
      <c r="Q20" s="21">
        <f t="shared" si="1"/>
        <v>0</v>
      </c>
      <c r="R20" s="15">
        <f t="shared" si="2"/>
        <v>0</v>
      </c>
      <c r="S20" s="15">
        <f t="shared" si="20"/>
        <v>0</v>
      </c>
      <c r="T20" s="22">
        <f t="shared" si="3"/>
        <v>0</v>
      </c>
      <c r="U20" s="53">
        <f t="shared" si="4"/>
        <v>0</v>
      </c>
      <c r="V20" s="53">
        <f t="shared" si="5"/>
        <v>0</v>
      </c>
      <c r="W20" s="52">
        <f t="shared" si="6"/>
        <v>0</v>
      </c>
      <c r="X20" s="52">
        <f t="shared" si="7"/>
        <v>0</v>
      </c>
      <c r="Y20" s="23"/>
      <c r="Z20" s="24"/>
      <c r="AA20" s="24"/>
      <c r="AB20" s="68">
        <v>2108</v>
      </c>
      <c r="AC20" s="25">
        <v>90</v>
      </c>
      <c r="AD20" s="34">
        <f t="shared" si="8"/>
        <v>2198</v>
      </c>
      <c r="AE20" s="24">
        <v>15</v>
      </c>
      <c r="AF20" s="24">
        <f t="shared" si="9"/>
        <v>16.5</v>
      </c>
      <c r="AG20" s="35">
        <f t="shared" si="10"/>
        <v>133.21212121212122</v>
      </c>
      <c r="AH20" s="35">
        <f t="shared" si="11"/>
        <v>153.19393939393939</v>
      </c>
      <c r="AI20" s="25">
        <v>80</v>
      </c>
      <c r="AJ20" s="25">
        <v>10</v>
      </c>
      <c r="AK20" s="25">
        <f t="shared" si="12"/>
        <v>243.19393939393939</v>
      </c>
      <c r="AL20" s="25">
        <f t="shared" si="13"/>
        <v>248.15708101422388</v>
      </c>
      <c r="AM20" s="25">
        <f t="shared" si="14"/>
        <v>275.73009001580431</v>
      </c>
      <c r="AN20" s="26">
        <f t="shared" si="15"/>
        <v>293.32988299553654</v>
      </c>
      <c r="AO20" s="35">
        <f t="shared" si="16"/>
        <v>315.40847633928661</v>
      </c>
      <c r="AP20" s="35">
        <f t="shared" si="17"/>
        <v>350.45386259920735</v>
      </c>
      <c r="AQ20" s="35">
        <v>3</v>
      </c>
      <c r="AR20" s="35">
        <f t="shared" si="18"/>
        <v>1051.3615877976222</v>
      </c>
      <c r="AS20" s="15">
        <v>1050</v>
      </c>
      <c r="AT20" s="18" t="s">
        <v>78</v>
      </c>
    </row>
    <row r="21" spans="2:46" ht="17">
      <c r="B21" s="71">
        <v>1</v>
      </c>
      <c r="C21" s="72">
        <v>0</v>
      </c>
      <c r="D21" s="72">
        <v>0</v>
      </c>
      <c r="E21" s="17">
        <f t="shared" si="0"/>
        <v>0</v>
      </c>
      <c r="F21" s="17">
        <f t="shared" si="19"/>
        <v>0</v>
      </c>
      <c r="G21" s="17" t="s">
        <v>34</v>
      </c>
      <c r="H21" s="17" t="s">
        <v>141</v>
      </c>
      <c r="I21" s="18" t="s">
        <v>75</v>
      </c>
      <c r="J21" s="19">
        <v>310</v>
      </c>
      <c r="K21" s="19" t="s">
        <v>124</v>
      </c>
      <c r="L21" s="20" t="s">
        <v>27</v>
      </c>
      <c r="M21" s="20" t="s">
        <v>8</v>
      </c>
      <c r="N21" s="16" t="s">
        <v>24</v>
      </c>
      <c r="O21" s="31" t="s">
        <v>100</v>
      </c>
      <c r="P21" s="15">
        <v>1050</v>
      </c>
      <c r="Q21" s="21">
        <f t="shared" si="1"/>
        <v>0</v>
      </c>
      <c r="R21" s="15">
        <f t="shared" si="2"/>
        <v>0</v>
      </c>
      <c r="S21" s="15">
        <f t="shared" si="20"/>
        <v>0</v>
      </c>
      <c r="T21" s="22">
        <f t="shared" si="3"/>
        <v>0</v>
      </c>
      <c r="U21" s="53">
        <f t="shared" si="4"/>
        <v>0</v>
      </c>
      <c r="V21" s="53">
        <f t="shared" si="5"/>
        <v>0</v>
      </c>
      <c r="W21" s="52">
        <f t="shared" si="6"/>
        <v>0</v>
      </c>
      <c r="X21" s="52">
        <f t="shared" si="7"/>
        <v>0</v>
      </c>
      <c r="Y21" s="23"/>
      <c r="Z21" s="24"/>
      <c r="AA21" s="24"/>
      <c r="AB21" s="68">
        <v>2127</v>
      </c>
      <c r="AC21" s="25">
        <v>90</v>
      </c>
      <c r="AD21" s="34">
        <f t="shared" si="8"/>
        <v>2217</v>
      </c>
      <c r="AE21" s="24">
        <v>15</v>
      </c>
      <c r="AF21" s="24">
        <f t="shared" si="9"/>
        <v>16.5</v>
      </c>
      <c r="AG21" s="35">
        <f t="shared" si="10"/>
        <v>134.36363636363637</v>
      </c>
      <c r="AH21" s="35">
        <f t="shared" si="11"/>
        <v>154.51818181818183</v>
      </c>
      <c r="AI21" s="25">
        <v>80</v>
      </c>
      <c r="AJ21" s="25">
        <v>10</v>
      </c>
      <c r="AK21" s="25">
        <f t="shared" si="12"/>
        <v>244.51818181818183</v>
      </c>
      <c r="AL21" s="25">
        <f t="shared" si="13"/>
        <v>249.5083487940631</v>
      </c>
      <c r="AM21" s="25">
        <f t="shared" si="14"/>
        <v>277.23149866007009</v>
      </c>
      <c r="AN21" s="26">
        <f t="shared" si="15"/>
        <v>294.92712623411711</v>
      </c>
      <c r="AO21" s="35">
        <f t="shared" si="16"/>
        <v>317.12594218722268</v>
      </c>
      <c r="AP21" s="35">
        <f t="shared" si="17"/>
        <v>352.36215798580298</v>
      </c>
      <c r="AQ21" s="35">
        <v>3</v>
      </c>
      <c r="AR21" s="35">
        <f t="shared" si="18"/>
        <v>1057.086473957409</v>
      </c>
      <c r="AS21" s="15">
        <v>1050</v>
      </c>
      <c r="AT21" s="18" t="s">
        <v>75</v>
      </c>
    </row>
    <row r="22" spans="2:46" ht="17">
      <c r="B22" s="71">
        <v>1</v>
      </c>
      <c r="C22" s="72">
        <v>0</v>
      </c>
      <c r="D22" s="72">
        <v>0</v>
      </c>
      <c r="E22" s="17">
        <f t="shared" si="0"/>
        <v>0</v>
      </c>
      <c r="F22" s="17">
        <f t="shared" si="19"/>
        <v>0</v>
      </c>
      <c r="G22" s="17" t="s">
        <v>34</v>
      </c>
      <c r="H22" s="17" t="s">
        <v>142</v>
      </c>
      <c r="I22" s="30" t="s">
        <v>96</v>
      </c>
      <c r="J22" s="31">
        <v>385</v>
      </c>
      <c r="K22" s="19" t="s">
        <v>124</v>
      </c>
      <c r="L22" s="31" t="s">
        <v>27</v>
      </c>
      <c r="M22" s="31" t="s">
        <v>8</v>
      </c>
      <c r="N22" s="32" t="s">
        <v>67</v>
      </c>
      <c r="O22" s="31" t="s">
        <v>100</v>
      </c>
      <c r="P22" s="15">
        <v>1050</v>
      </c>
      <c r="Q22" s="21">
        <f t="shared" si="1"/>
        <v>0</v>
      </c>
      <c r="R22" s="15">
        <f t="shared" si="2"/>
        <v>0</v>
      </c>
      <c r="S22" s="15">
        <f t="shared" si="20"/>
        <v>0</v>
      </c>
      <c r="T22" s="22">
        <f t="shared" si="3"/>
        <v>0</v>
      </c>
      <c r="U22" s="53">
        <f t="shared" si="4"/>
        <v>0</v>
      </c>
      <c r="V22" s="53">
        <f t="shared" si="5"/>
        <v>0</v>
      </c>
      <c r="W22" s="52">
        <f t="shared" si="6"/>
        <v>0</v>
      </c>
      <c r="X22" s="52">
        <f t="shared" si="7"/>
        <v>0</v>
      </c>
      <c r="Y22" s="29"/>
      <c r="Z22" s="33"/>
      <c r="AA22" s="33"/>
      <c r="AB22" s="69">
        <v>1596</v>
      </c>
      <c r="AC22" s="25">
        <v>90</v>
      </c>
      <c r="AD22" s="34">
        <f>AB22+AC22</f>
        <v>1686</v>
      </c>
      <c r="AE22" s="33">
        <v>12</v>
      </c>
      <c r="AF22" s="24">
        <f t="shared" si="9"/>
        <v>13.200000000000001</v>
      </c>
      <c r="AG22" s="35">
        <f t="shared" si="10"/>
        <v>127.72727272727272</v>
      </c>
      <c r="AH22" s="35">
        <f t="shared" si="11"/>
        <v>146.88636363636363</v>
      </c>
      <c r="AI22" s="25">
        <v>80</v>
      </c>
      <c r="AJ22" s="34">
        <v>10</v>
      </c>
      <c r="AK22" s="25">
        <f t="shared" si="12"/>
        <v>236.88636363636363</v>
      </c>
      <c r="AL22" s="25">
        <f t="shared" si="13"/>
        <v>241.72077922077921</v>
      </c>
      <c r="AM22" s="25">
        <f t="shared" si="14"/>
        <v>268.57864357864355</v>
      </c>
      <c r="AN22" s="26">
        <f t="shared" si="15"/>
        <v>285.72196125387615</v>
      </c>
      <c r="AO22" s="35">
        <f t="shared" si="16"/>
        <v>307.22791532674853</v>
      </c>
      <c r="AP22" s="35">
        <f t="shared" si="17"/>
        <v>341.36435036305392</v>
      </c>
      <c r="AQ22" s="35">
        <v>3</v>
      </c>
      <c r="AR22" s="35">
        <f t="shared" si="18"/>
        <v>1024.0930510891617</v>
      </c>
      <c r="AS22" s="15">
        <v>1050</v>
      </c>
      <c r="AT22" s="30" t="s">
        <v>96</v>
      </c>
    </row>
    <row r="23" spans="2:46" ht="17">
      <c r="B23" s="71">
        <v>1</v>
      </c>
      <c r="C23" s="72">
        <v>0</v>
      </c>
      <c r="D23" s="72">
        <v>0</v>
      </c>
      <c r="E23" s="17">
        <f t="shared" ref="E23" si="63">C23*D23/10000</f>
        <v>0</v>
      </c>
      <c r="F23" s="17">
        <f t="shared" ref="F23" si="64">E23*B23</f>
        <v>0</v>
      </c>
      <c r="G23" s="17" t="s">
        <v>34</v>
      </c>
      <c r="H23" s="17" t="s">
        <v>140</v>
      </c>
      <c r="I23" s="30" t="s">
        <v>119</v>
      </c>
      <c r="J23" s="31">
        <v>310</v>
      </c>
      <c r="K23" s="19" t="s">
        <v>124</v>
      </c>
      <c r="L23" s="31" t="s">
        <v>27</v>
      </c>
      <c r="M23" s="31" t="s">
        <v>8</v>
      </c>
      <c r="N23" s="32" t="s">
        <v>24</v>
      </c>
      <c r="O23" s="31" t="s">
        <v>100</v>
      </c>
      <c r="P23" s="15">
        <v>1100</v>
      </c>
      <c r="Q23" s="21">
        <f t="shared" ref="Q23" si="65">P23*E23</f>
        <v>0</v>
      </c>
      <c r="R23" s="15">
        <f t="shared" ref="R23" si="66">Q23*B23</f>
        <v>0</v>
      </c>
      <c r="S23" s="15">
        <f t="shared" ref="S23" si="67">Q23*$T$6</f>
        <v>0</v>
      </c>
      <c r="T23" s="22">
        <f t="shared" ref="T23" si="68">S23*B23</f>
        <v>0</v>
      </c>
      <c r="U23" s="53">
        <f t="shared" ref="U23" si="69">S23*0.95</f>
        <v>0</v>
      </c>
      <c r="V23" s="53">
        <f t="shared" ref="V23" si="70">U23*B23</f>
        <v>0</v>
      </c>
      <c r="W23" s="52">
        <f t="shared" ref="W23" si="71">S23*1.1</f>
        <v>0</v>
      </c>
      <c r="X23" s="52">
        <f t="shared" ref="X23" si="72">W23*B23</f>
        <v>0</v>
      </c>
      <c r="Y23" s="29"/>
      <c r="Z23" s="33"/>
      <c r="AA23" s="33"/>
      <c r="AB23" s="69">
        <v>2197</v>
      </c>
      <c r="AC23" s="25">
        <v>90</v>
      </c>
      <c r="AD23" s="34">
        <f t="shared" ref="AD23" si="73">AB23+AC23</f>
        <v>2287</v>
      </c>
      <c r="AE23" s="33">
        <v>15</v>
      </c>
      <c r="AF23" s="24">
        <f t="shared" ref="AF23" si="74">AE23*1.1</f>
        <v>16.5</v>
      </c>
      <c r="AG23" s="35">
        <f t="shared" ref="AG23" si="75">AD23/AF23</f>
        <v>138.60606060606059</v>
      </c>
      <c r="AH23" s="35">
        <f t="shared" ref="AH23" si="76">AG23*1.15</f>
        <v>159.39696969696968</v>
      </c>
      <c r="AI23" s="25">
        <v>80</v>
      </c>
      <c r="AJ23" s="34">
        <v>10</v>
      </c>
      <c r="AK23" s="25">
        <f t="shared" ref="AK23" si="77">AH23+AI23+AJ23</f>
        <v>249.39696969696968</v>
      </c>
      <c r="AL23" s="25">
        <f t="shared" ref="AL23" si="78">AK23/0.98</f>
        <v>254.48670377241805</v>
      </c>
      <c r="AM23" s="25">
        <f t="shared" ref="AM23" si="79">AL23/0.9</f>
        <v>282.76300419157559</v>
      </c>
      <c r="AN23" s="26">
        <f t="shared" ref="AN23" si="80">AM23/0.94</f>
        <v>300.81170658678258</v>
      </c>
      <c r="AO23" s="35">
        <f t="shared" ref="AO23" si="81">AN23/0.93</f>
        <v>323.45344794277696</v>
      </c>
      <c r="AP23" s="35">
        <f t="shared" ref="AP23" si="82">AO23/0.9</f>
        <v>359.39271993641881</v>
      </c>
      <c r="AQ23" s="35">
        <v>3</v>
      </c>
      <c r="AR23" s="35">
        <f t="shared" ref="AR23" si="83">AQ23*AP23</f>
        <v>1078.1781598092564</v>
      </c>
      <c r="AS23" s="15">
        <v>1100</v>
      </c>
      <c r="AT23" s="30" t="s">
        <v>119</v>
      </c>
    </row>
    <row r="24" spans="2:46" ht="17">
      <c r="B24" s="71">
        <v>1</v>
      </c>
      <c r="C24" s="72">
        <v>0</v>
      </c>
      <c r="D24" s="72">
        <v>0</v>
      </c>
      <c r="E24" s="17">
        <f t="shared" si="0"/>
        <v>0</v>
      </c>
      <c r="F24" s="17">
        <f t="shared" si="19"/>
        <v>0</v>
      </c>
      <c r="G24" s="17" t="s">
        <v>36</v>
      </c>
      <c r="H24" s="17" t="s">
        <v>130</v>
      </c>
      <c r="I24" s="18" t="s">
        <v>95</v>
      </c>
      <c r="J24" s="19">
        <v>305</v>
      </c>
      <c r="K24" s="19" t="s">
        <v>136</v>
      </c>
      <c r="L24" s="20" t="s">
        <v>27</v>
      </c>
      <c r="M24" s="20" t="s">
        <v>8</v>
      </c>
      <c r="N24" s="20" t="s">
        <v>24</v>
      </c>
      <c r="O24" s="31" t="s">
        <v>100</v>
      </c>
      <c r="P24" s="15">
        <v>1100</v>
      </c>
      <c r="Q24" s="21">
        <f t="shared" si="1"/>
        <v>0</v>
      </c>
      <c r="R24" s="15">
        <f t="shared" si="2"/>
        <v>0</v>
      </c>
      <c r="S24" s="15">
        <f t="shared" si="20"/>
        <v>0</v>
      </c>
      <c r="T24" s="22">
        <f t="shared" si="3"/>
        <v>0</v>
      </c>
      <c r="U24" s="53">
        <f t="shared" si="4"/>
        <v>0</v>
      </c>
      <c r="V24" s="53">
        <f t="shared" si="5"/>
        <v>0</v>
      </c>
      <c r="W24" s="52">
        <f t="shared" si="6"/>
        <v>0</v>
      </c>
      <c r="X24" s="52">
        <f t="shared" si="7"/>
        <v>0</v>
      </c>
      <c r="Y24" s="23"/>
      <c r="Z24" s="24"/>
      <c r="AA24" s="24"/>
      <c r="AB24" s="68">
        <v>1830</v>
      </c>
      <c r="AC24" s="25">
        <v>90</v>
      </c>
      <c r="AD24" s="34">
        <f t="shared" si="8"/>
        <v>1920</v>
      </c>
      <c r="AE24" s="24">
        <v>12</v>
      </c>
      <c r="AF24" s="24">
        <f t="shared" si="9"/>
        <v>13.200000000000001</v>
      </c>
      <c r="AG24" s="35">
        <f t="shared" si="10"/>
        <v>145.45454545454544</v>
      </c>
      <c r="AH24" s="35">
        <f t="shared" si="11"/>
        <v>167.27272727272725</v>
      </c>
      <c r="AI24" s="25">
        <v>80</v>
      </c>
      <c r="AJ24" s="25">
        <v>10</v>
      </c>
      <c r="AK24" s="25">
        <f t="shared" si="12"/>
        <v>257.27272727272725</v>
      </c>
      <c r="AL24" s="25">
        <f t="shared" si="13"/>
        <v>262.52319109461968</v>
      </c>
      <c r="AM24" s="25">
        <f t="shared" si="14"/>
        <v>291.6924345495774</v>
      </c>
      <c r="AN24" s="26">
        <f t="shared" si="15"/>
        <v>310.3111005846568</v>
      </c>
      <c r="AO24" s="35">
        <f t="shared" si="16"/>
        <v>333.66785009102881</v>
      </c>
      <c r="AP24" s="35">
        <f t="shared" si="17"/>
        <v>370.74205565669865</v>
      </c>
      <c r="AQ24" s="35">
        <v>3</v>
      </c>
      <c r="AR24" s="35">
        <f t="shared" si="18"/>
        <v>1112.2261669700961</v>
      </c>
      <c r="AS24" s="15">
        <v>1100</v>
      </c>
      <c r="AT24" s="18" t="s">
        <v>95</v>
      </c>
    </row>
    <row r="25" spans="2:46" ht="17">
      <c r="B25" s="71">
        <v>1</v>
      </c>
      <c r="C25" s="72">
        <v>0</v>
      </c>
      <c r="D25" s="72">
        <v>0</v>
      </c>
      <c r="E25" s="17">
        <f t="shared" si="0"/>
        <v>0</v>
      </c>
      <c r="F25" s="17">
        <f t="shared" si="19"/>
        <v>0</v>
      </c>
      <c r="G25" s="17" t="s">
        <v>36</v>
      </c>
      <c r="H25" s="17" t="s">
        <v>131</v>
      </c>
      <c r="I25" s="18" t="s">
        <v>147</v>
      </c>
      <c r="J25" s="19">
        <v>325</v>
      </c>
      <c r="K25" s="19" t="s">
        <v>136</v>
      </c>
      <c r="L25" s="20" t="s">
        <v>27</v>
      </c>
      <c r="M25" s="20" t="s">
        <v>7</v>
      </c>
      <c r="N25" s="20" t="s">
        <v>24</v>
      </c>
      <c r="O25" s="31" t="s">
        <v>100</v>
      </c>
      <c r="P25" s="15">
        <v>1120</v>
      </c>
      <c r="Q25" s="21">
        <f t="shared" si="1"/>
        <v>0</v>
      </c>
      <c r="R25" s="15">
        <f t="shared" si="2"/>
        <v>0</v>
      </c>
      <c r="S25" s="15">
        <f t="shared" si="20"/>
        <v>0</v>
      </c>
      <c r="T25" s="22">
        <f t="shared" si="3"/>
        <v>0</v>
      </c>
      <c r="U25" s="53">
        <f t="shared" si="4"/>
        <v>0</v>
      </c>
      <c r="V25" s="53">
        <f t="shared" si="5"/>
        <v>0</v>
      </c>
      <c r="W25" s="52">
        <f t="shared" si="6"/>
        <v>0</v>
      </c>
      <c r="X25" s="52">
        <f t="shared" si="7"/>
        <v>0</v>
      </c>
      <c r="Y25" s="23"/>
      <c r="Z25" s="24"/>
      <c r="AA25" s="24"/>
      <c r="AB25" s="68">
        <v>4500</v>
      </c>
      <c r="AC25" s="25">
        <v>90</v>
      </c>
      <c r="AD25" s="34">
        <f t="shared" si="8"/>
        <v>4590</v>
      </c>
      <c r="AE25" s="24">
        <v>12</v>
      </c>
      <c r="AF25" s="24">
        <f t="shared" si="9"/>
        <v>13.200000000000001</v>
      </c>
      <c r="AG25" s="35">
        <f t="shared" si="10"/>
        <v>347.72727272727269</v>
      </c>
      <c r="AH25" s="35">
        <f t="shared" si="11"/>
        <v>399.88636363636357</v>
      </c>
      <c r="AI25" s="25">
        <v>80</v>
      </c>
      <c r="AJ25" s="25">
        <v>10</v>
      </c>
      <c r="AK25" s="25">
        <f t="shared" si="12"/>
        <v>489.88636363636357</v>
      </c>
      <c r="AL25" s="25">
        <f t="shared" si="13"/>
        <v>499.88404452690162</v>
      </c>
      <c r="AM25" s="25">
        <f t="shared" si="14"/>
        <v>555.42671614100175</v>
      </c>
      <c r="AN25" s="26">
        <f t="shared" si="15"/>
        <v>590.8794852563849</v>
      </c>
      <c r="AO25" s="35">
        <f t="shared" si="16"/>
        <v>635.35428522191921</v>
      </c>
      <c r="AP25" s="35">
        <f t="shared" si="17"/>
        <v>705.9492058021325</v>
      </c>
      <c r="AQ25" s="35">
        <v>3</v>
      </c>
      <c r="AR25" s="35">
        <f t="shared" si="18"/>
        <v>2117.8476174063976</v>
      </c>
      <c r="AS25" s="15">
        <v>1120</v>
      </c>
      <c r="AT25" s="18" t="s">
        <v>147</v>
      </c>
    </row>
    <row r="26" spans="2:46" ht="17">
      <c r="B26" s="71">
        <v>1</v>
      </c>
      <c r="C26" s="72">
        <v>0</v>
      </c>
      <c r="D26" s="72">
        <v>0</v>
      </c>
      <c r="E26" s="17">
        <f t="shared" ref="E26" si="84">C26*D26/10000</f>
        <v>0</v>
      </c>
      <c r="F26" s="17">
        <f t="shared" ref="F26" si="85">E26*B26</f>
        <v>0</v>
      </c>
      <c r="G26" s="17" t="s">
        <v>34</v>
      </c>
      <c r="H26" s="70" t="s">
        <v>140</v>
      </c>
      <c r="I26" s="18" t="s">
        <v>76</v>
      </c>
      <c r="J26" s="19">
        <v>310</v>
      </c>
      <c r="K26" s="19" t="s">
        <v>124</v>
      </c>
      <c r="L26" s="20" t="s">
        <v>27</v>
      </c>
      <c r="M26" s="20" t="s">
        <v>7</v>
      </c>
      <c r="N26" s="16" t="s">
        <v>24</v>
      </c>
      <c r="O26" s="31" t="s">
        <v>100</v>
      </c>
      <c r="P26" s="15">
        <v>1170</v>
      </c>
      <c r="Q26" s="21">
        <f t="shared" ref="Q26" si="86">P26*E26</f>
        <v>0</v>
      </c>
      <c r="R26" s="15">
        <f t="shared" ref="R26" si="87">Q26*B26</f>
        <v>0</v>
      </c>
      <c r="S26" s="15">
        <f t="shared" ref="S26" si="88">Q26*$T$6</f>
        <v>0</v>
      </c>
      <c r="T26" s="22">
        <f t="shared" ref="T26" si="89">S26*B26</f>
        <v>0</v>
      </c>
      <c r="U26" s="53">
        <f t="shared" ref="U26" si="90">S26*0.95</f>
        <v>0</v>
      </c>
      <c r="V26" s="53">
        <f t="shared" ref="V26" si="91">U26*B26</f>
        <v>0</v>
      </c>
      <c r="W26" s="52">
        <f t="shared" ref="W26" si="92">S26*1.1</f>
        <v>0</v>
      </c>
      <c r="X26" s="52">
        <f t="shared" ref="X26" si="93">W26*B26</f>
        <v>0</v>
      </c>
      <c r="Y26" s="23"/>
      <c r="Z26" s="24"/>
      <c r="AA26" s="24"/>
      <c r="AB26" s="68">
        <v>2487</v>
      </c>
      <c r="AC26" s="25">
        <v>90</v>
      </c>
      <c r="AD26" s="34">
        <f t="shared" ref="AD26" si="94">AB26+AC26</f>
        <v>2577</v>
      </c>
      <c r="AE26" s="24">
        <v>15</v>
      </c>
      <c r="AF26" s="24">
        <f t="shared" ref="AF26" si="95">AE26*1.1</f>
        <v>16.5</v>
      </c>
      <c r="AG26" s="35">
        <f t="shared" ref="AG26" si="96">AD26/AF26</f>
        <v>156.18181818181819</v>
      </c>
      <c r="AH26" s="35">
        <f t="shared" ref="AH26" si="97">AG26*1.15</f>
        <v>179.6090909090909</v>
      </c>
      <c r="AI26" s="25">
        <v>80</v>
      </c>
      <c r="AJ26" s="25">
        <v>10</v>
      </c>
      <c r="AK26" s="25">
        <f t="shared" ref="AK26" si="98">AH26+AI26+AJ26</f>
        <v>269.60909090909092</v>
      </c>
      <c r="AL26" s="25">
        <f>AK26/0.98</f>
        <v>275.11131725417442</v>
      </c>
      <c r="AM26" s="25">
        <f t="shared" ref="AM26" si="99">AL26/0.9</f>
        <v>305.67924139352715</v>
      </c>
      <c r="AN26" s="26">
        <f t="shared" ref="AN26" si="100">AM26/0.94</f>
        <v>325.19068233353954</v>
      </c>
      <c r="AO26" s="35">
        <f t="shared" ref="AO26" si="101">AN26/0.93</f>
        <v>349.66740035864467</v>
      </c>
      <c r="AP26" s="35">
        <f t="shared" ref="AP26" si="102">AO26/0.9</f>
        <v>388.51933373182737</v>
      </c>
      <c r="AQ26" s="35">
        <v>3</v>
      </c>
      <c r="AR26" s="35">
        <f t="shared" ref="AR26" si="103">AQ26*AP26</f>
        <v>1165.5580011954821</v>
      </c>
      <c r="AS26" s="15">
        <v>1170</v>
      </c>
      <c r="AT26" s="18" t="s">
        <v>76</v>
      </c>
    </row>
    <row r="27" spans="2:46" ht="17">
      <c r="B27" s="71">
        <v>1</v>
      </c>
      <c r="C27" s="72">
        <v>0</v>
      </c>
      <c r="D27" s="72">
        <v>0</v>
      </c>
      <c r="E27" s="17">
        <f t="shared" ref="E27" si="104">C27*D27/10000</f>
        <v>0</v>
      </c>
      <c r="F27" s="17">
        <f t="shared" ref="F27" si="105">E27*B27</f>
        <v>0</v>
      </c>
      <c r="G27" s="17" t="s">
        <v>34</v>
      </c>
      <c r="H27" s="70" t="s">
        <v>140</v>
      </c>
      <c r="I27" s="18" t="s">
        <v>77</v>
      </c>
      <c r="J27" s="19">
        <v>310</v>
      </c>
      <c r="K27" s="19" t="s">
        <v>124</v>
      </c>
      <c r="L27" s="20" t="s">
        <v>27</v>
      </c>
      <c r="M27" s="20" t="s">
        <v>8</v>
      </c>
      <c r="N27" s="20" t="s">
        <v>18</v>
      </c>
      <c r="O27" s="31" t="s">
        <v>100</v>
      </c>
      <c r="P27" s="15">
        <v>1200</v>
      </c>
      <c r="Q27" s="21">
        <f t="shared" ref="Q27" si="106">P27*E27</f>
        <v>0</v>
      </c>
      <c r="R27" s="15">
        <f t="shared" ref="R27" si="107">Q27*B27</f>
        <v>0</v>
      </c>
      <c r="S27" s="15">
        <f t="shared" ref="S27" si="108">Q27*$T$6</f>
        <v>0</v>
      </c>
      <c r="T27" s="22">
        <f t="shared" ref="T27" si="109">S27*B27</f>
        <v>0</v>
      </c>
      <c r="U27" s="53">
        <f t="shared" ref="U27" si="110">S27*0.95</f>
        <v>0</v>
      </c>
      <c r="V27" s="53">
        <f t="shared" ref="V27" si="111">U27*B27</f>
        <v>0</v>
      </c>
      <c r="W27" s="52">
        <f t="shared" ref="W27" si="112">S27*1.1</f>
        <v>0</v>
      </c>
      <c r="X27" s="52">
        <f t="shared" ref="X27" si="113">W27*B27</f>
        <v>0</v>
      </c>
      <c r="Y27" s="23"/>
      <c r="Z27" s="24"/>
      <c r="AA27" s="24"/>
      <c r="AB27" s="68">
        <v>2556</v>
      </c>
      <c r="AC27" s="25">
        <v>90</v>
      </c>
      <c r="AD27" s="34">
        <f t="shared" ref="AD27" si="114">AB27+AC27</f>
        <v>2646</v>
      </c>
      <c r="AE27" s="24">
        <v>15</v>
      </c>
      <c r="AF27" s="24">
        <f t="shared" ref="AF27" si="115">AE27*1.1</f>
        <v>16.5</v>
      </c>
      <c r="AG27" s="35">
        <f t="shared" ref="AG27" si="116">AD27/AF27</f>
        <v>160.36363636363637</v>
      </c>
      <c r="AH27" s="35">
        <f t="shared" ref="AH27" si="117">AG27*1.15</f>
        <v>184.41818181818181</v>
      </c>
      <c r="AI27" s="25">
        <v>80</v>
      </c>
      <c r="AJ27" s="25">
        <v>10</v>
      </c>
      <c r="AK27" s="25">
        <f t="shared" ref="AK27" si="118">AH27+AI27+AJ27</f>
        <v>274.41818181818178</v>
      </c>
      <c r="AL27" s="25">
        <f t="shared" ref="AL27" si="119">AK27/0.98</f>
        <v>280.01855287569572</v>
      </c>
      <c r="AM27" s="25">
        <f t="shared" ref="AM27" si="120">AL27/0.9</f>
        <v>311.13172541743967</v>
      </c>
      <c r="AN27" s="26">
        <f t="shared" ref="AN27" si="121">AM27/0.94</f>
        <v>330.99119725259538</v>
      </c>
      <c r="AO27" s="35">
        <f t="shared" ref="AO27" si="122">AN27/0.93</f>
        <v>355.90451317483371</v>
      </c>
      <c r="AP27" s="35">
        <f t="shared" ref="AP27" si="123">AO27/0.9</f>
        <v>395.44945908314855</v>
      </c>
      <c r="AQ27" s="35">
        <v>3</v>
      </c>
      <c r="AR27" s="35">
        <f t="shared" ref="AR27" si="124">AQ27*AP27</f>
        <v>1186.3483772494455</v>
      </c>
      <c r="AS27" s="15">
        <v>1200</v>
      </c>
      <c r="AT27" s="18" t="s">
        <v>77</v>
      </c>
    </row>
    <row r="28" spans="2:46" ht="17">
      <c r="B28" s="71">
        <v>1</v>
      </c>
      <c r="C28" s="72">
        <v>0</v>
      </c>
      <c r="D28" s="72">
        <v>0</v>
      </c>
      <c r="E28" s="17">
        <f t="shared" si="0"/>
        <v>0</v>
      </c>
      <c r="F28" s="17">
        <f t="shared" si="19"/>
        <v>0</v>
      </c>
      <c r="G28" s="17" t="s">
        <v>34</v>
      </c>
      <c r="H28" s="17" t="s">
        <v>143</v>
      </c>
      <c r="I28" s="18" t="s">
        <v>120</v>
      </c>
      <c r="J28" s="19">
        <v>310</v>
      </c>
      <c r="K28" s="19" t="s">
        <v>124</v>
      </c>
      <c r="L28" s="20" t="s">
        <v>27</v>
      </c>
      <c r="M28" s="20" t="s">
        <v>8</v>
      </c>
      <c r="N28" s="16" t="s">
        <v>24</v>
      </c>
      <c r="O28" s="31" t="s">
        <v>100</v>
      </c>
      <c r="P28" s="15">
        <v>1200</v>
      </c>
      <c r="Q28" s="21">
        <f t="shared" si="1"/>
        <v>0</v>
      </c>
      <c r="R28" s="15">
        <f t="shared" si="2"/>
        <v>0</v>
      </c>
      <c r="S28" s="15">
        <f t="shared" si="20"/>
        <v>0</v>
      </c>
      <c r="T28" s="22">
        <f t="shared" si="3"/>
        <v>0</v>
      </c>
      <c r="U28" s="53">
        <f t="shared" si="4"/>
        <v>0</v>
      </c>
      <c r="V28" s="53">
        <f t="shared" si="5"/>
        <v>0</v>
      </c>
      <c r="W28" s="52">
        <f t="shared" si="6"/>
        <v>0</v>
      </c>
      <c r="X28" s="52">
        <f t="shared" si="7"/>
        <v>0</v>
      </c>
      <c r="Y28" s="23"/>
      <c r="Z28" s="24"/>
      <c r="AA28" s="24"/>
      <c r="AB28" s="68">
        <v>2538</v>
      </c>
      <c r="AC28" s="25">
        <v>90</v>
      </c>
      <c r="AD28" s="34">
        <f t="shared" si="8"/>
        <v>2628</v>
      </c>
      <c r="AE28" s="24">
        <v>15</v>
      </c>
      <c r="AF28" s="24">
        <f t="shared" si="9"/>
        <v>16.5</v>
      </c>
      <c r="AG28" s="35">
        <f t="shared" si="10"/>
        <v>159.27272727272728</v>
      </c>
      <c r="AH28" s="35">
        <f t="shared" si="11"/>
        <v>183.16363636363636</v>
      </c>
      <c r="AI28" s="25">
        <v>80</v>
      </c>
      <c r="AJ28" s="25">
        <v>10</v>
      </c>
      <c r="AK28" s="25">
        <f t="shared" si="12"/>
        <v>273.16363636363633</v>
      </c>
      <c r="AL28" s="25">
        <f t="shared" si="13"/>
        <v>278.73840445269013</v>
      </c>
      <c r="AM28" s="25">
        <f t="shared" si="14"/>
        <v>309.70933828076681</v>
      </c>
      <c r="AN28" s="26">
        <f t="shared" si="15"/>
        <v>329.47801944762426</v>
      </c>
      <c r="AO28" s="35">
        <f t="shared" si="16"/>
        <v>354.2774402662626</v>
      </c>
      <c r="AP28" s="35">
        <f t="shared" si="17"/>
        <v>393.6416002958473</v>
      </c>
      <c r="AQ28" s="35">
        <v>3</v>
      </c>
      <c r="AR28" s="35">
        <f t="shared" si="18"/>
        <v>1180.924800887542</v>
      </c>
      <c r="AS28" s="15">
        <v>1200</v>
      </c>
      <c r="AT28" s="18" t="s">
        <v>120</v>
      </c>
    </row>
    <row r="29" spans="2:46" ht="17">
      <c r="B29" s="71">
        <v>1</v>
      </c>
      <c r="C29" s="72">
        <v>0</v>
      </c>
      <c r="D29" s="72">
        <v>0</v>
      </c>
      <c r="E29" s="17">
        <f t="shared" si="0"/>
        <v>0</v>
      </c>
      <c r="F29" s="17">
        <f t="shared" si="19"/>
        <v>0</v>
      </c>
      <c r="G29" s="17" t="s">
        <v>36</v>
      </c>
      <c r="H29" s="17" t="s">
        <v>130</v>
      </c>
      <c r="I29" s="18" t="s">
        <v>22</v>
      </c>
      <c r="J29" s="19">
        <v>308</v>
      </c>
      <c r="K29" s="19" t="s">
        <v>124</v>
      </c>
      <c r="L29" s="20" t="s">
        <v>27</v>
      </c>
      <c r="M29" s="20" t="s">
        <v>8</v>
      </c>
      <c r="N29" s="20" t="s">
        <v>24</v>
      </c>
      <c r="O29" s="31" t="s">
        <v>100</v>
      </c>
      <c r="P29" s="15">
        <v>1200</v>
      </c>
      <c r="Q29" s="21">
        <f t="shared" si="1"/>
        <v>0</v>
      </c>
      <c r="R29" s="15">
        <f t="shared" si="2"/>
        <v>0</v>
      </c>
      <c r="S29" s="15">
        <f t="shared" si="20"/>
        <v>0</v>
      </c>
      <c r="T29" s="22">
        <f t="shared" si="3"/>
        <v>0</v>
      </c>
      <c r="U29" s="53">
        <f t="shared" si="4"/>
        <v>0</v>
      </c>
      <c r="V29" s="53">
        <f t="shared" si="5"/>
        <v>0</v>
      </c>
      <c r="W29" s="52">
        <f t="shared" si="6"/>
        <v>0</v>
      </c>
      <c r="X29" s="52">
        <f t="shared" si="7"/>
        <v>0</v>
      </c>
      <c r="Y29" s="23"/>
      <c r="Z29" s="24"/>
      <c r="AA29" s="24"/>
      <c r="AB29" s="68">
        <v>3200</v>
      </c>
      <c r="AC29" s="25">
        <v>90</v>
      </c>
      <c r="AD29" s="34">
        <f t="shared" si="8"/>
        <v>3290</v>
      </c>
      <c r="AE29" s="24">
        <v>20</v>
      </c>
      <c r="AF29" s="24">
        <f t="shared" si="9"/>
        <v>22</v>
      </c>
      <c r="AG29" s="35">
        <f t="shared" si="10"/>
        <v>149.54545454545453</v>
      </c>
      <c r="AH29" s="35">
        <f t="shared" si="11"/>
        <v>171.97727272727269</v>
      </c>
      <c r="AI29" s="25">
        <v>80</v>
      </c>
      <c r="AJ29" s="25">
        <v>10</v>
      </c>
      <c r="AK29" s="25">
        <f t="shared" si="12"/>
        <v>261.97727272727269</v>
      </c>
      <c r="AL29" s="25">
        <f t="shared" si="13"/>
        <v>267.32374768089051</v>
      </c>
      <c r="AM29" s="25">
        <f t="shared" si="14"/>
        <v>297.02638631210056</v>
      </c>
      <c r="AN29" s="26">
        <f t="shared" si="15"/>
        <v>315.98551735329846</v>
      </c>
      <c r="AO29" s="35">
        <f t="shared" si="16"/>
        <v>339.76937349817035</v>
      </c>
      <c r="AP29" s="35">
        <f t="shared" si="17"/>
        <v>377.52152610907814</v>
      </c>
      <c r="AQ29" s="35">
        <v>3</v>
      </c>
      <c r="AR29" s="35">
        <f t="shared" si="18"/>
        <v>1132.5645783272344</v>
      </c>
      <c r="AS29" s="15">
        <v>1200</v>
      </c>
      <c r="AT29" s="18" t="s">
        <v>22</v>
      </c>
    </row>
    <row r="30" spans="2:46" ht="17">
      <c r="B30" s="71">
        <v>1</v>
      </c>
      <c r="C30" s="72">
        <v>0</v>
      </c>
      <c r="D30" s="72">
        <v>0</v>
      </c>
      <c r="E30" s="17">
        <f t="shared" ref="E30:E31" si="125">C30*D30/10000</f>
        <v>0</v>
      </c>
      <c r="F30" s="17">
        <f t="shared" ref="F30:F31" si="126">E30*B30</f>
        <v>0</v>
      </c>
      <c r="G30" s="17" t="s">
        <v>36</v>
      </c>
      <c r="H30" s="17" t="s">
        <v>130</v>
      </c>
      <c r="I30" s="18" t="s">
        <v>145</v>
      </c>
      <c r="J30" s="19">
        <v>308</v>
      </c>
      <c r="K30" s="19" t="s">
        <v>124</v>
      </c>
      <c r="L30" s="20" t="s">
        <v>27</v>
      </c>
      <c r="M30" s="20" t="s">
        <v>8</v>
      </c>
      <c r="N30" s="20" t="s">
        <v>24</v>
      </c>
      <c r="O30" s="31" t="s">
        <v>100</v>
      </c>
      <c r="P30" s="15">
        <v>1200</v>
      </c>
      <c r="Q30" s="21">
        <f t="shared" ref="Q30:Q31" si="127">P30*E30</f>
        <v>0</v>
      </c>
      <c r="R30" s="15">
        <f t="shared" ref="R30:R31" si="128">Q30*B30</f>
        <v>0</v>
      </c>
      <c r="S30" s="15">
        <f t="shared" ref="S30:S31" si="129">Q30*$T$6</f>
        <v>0</v>
      </c>
      <c r="T30" s="22">
        <f t="shared" ref="T30:T31" si="130">S30*B30</f>
        <v>0</v>
      </c>
      <c r="U30" s="53">
        <f t="shared" ref="U30:U31" si="131">S30*0.95</f>
        <v>0</v>
      </c>
      <c r="V30" s="53">
        <f t="shared" ref="V30:V31" si="132">U30*B30</f>
        <v>0</v>
      </c>
      <c r="W30" s="52">
        <f t="shared" ref="W30:W31" si="133">S30*1.1</f>
        <v>0</v>
      </c>
      <c r="X30" s="52">
        <f t="shared" ref="X30:X31" si="134">W30*B30</f>
        <v>0</v>
      </c>
      <c r="Y30" s="23"/>
      <c r="Z30" s="24"/>
      <c r="AA30" s="24"/>
      <c r="AB30" s="68">
        <v>2066</v>
      </c>
      <c r="AC30" s="25">
        <v>90</v>
      </c>
      <c r="AD30" s="34">
        <f t="shared" ref="AD30:AD31" si="135">AB30+AC30</f>
        <v>2156</v>
      </c>
      <c r="AE30" s="24">
        <v>12</v>
      </c>
      <c r="AF30" s="24">
        <f t="shared" ref="AF30:AF31" si="136">AE30*1.1</f>
        <v>13.200000000000001</v>
      </c>
      <c r="AG30" s="35">
        <f t="shared" ref="AG30:AG31" si="137">AD30/AF30</f>
        <v>163.33333333333331</v>
      </c>
      <c r="AH30" s="35">
        <f t="shared" ref="AH30:AH31" si="138">AG30*1.15</f>
        <v>187.83333333333329</v>
      </c>
      <c r="AI30" s="25">
        <v>80</v>
      </c>
      <c r="AJ30" s="25">
        <v>10</v>
      </c>
      <c r="AK30" s="25">
        <f t="shared" ref="AK30:AK31" si="139">AH30+AI30+AJ30</f>
        <v>277.83333333333326</v>
      </c>
      <c r="AL30" s="25">
        <f t="shared" ref="AL30:AL31" si="140">AK30/0.98</f>
        <v>283.50340136054416</v>
      </c>
      <c r="AM30" s="25">
        <f t="shared" ref="AM30:AM31" si="141">AL30/0.9</f>
        <v>315.00377928949348</v>
      </c>
      <c r="AN30" s="26">
        <f t="shared" ref="AN30:AN31" si="142">AM30/0.94</f>
        <v>335.11040349946114</v>
      </c>
      <c r="AO30" s="35">
        <f t="shared" ref="AO30:AO31" si="143">AN30/0.93</f>
        <v>360.33376720372166</v>
      </c>
      <c r="AP30" s="35">
        <f t="shared" ref="AP30:AP31" si="144">AO30/0.9</f>
        <v>400.37085244857963</v>
      </c>
      <c r="AQ30" s="35">
        <v>3</v>
      </c>
      <c r="AR30" s="35">
        <f t="shared" ref="AR30:AR31" si="145">AQ30*AP30</f>
        <v>1201.1125573457389</v>
      </c>
      <c r="AS30" s="15">
        <v>1200</v>
      </c>
      <c r="AT30" s="18" t="s">
        <v>145</v>
      </c>
    </row>
    <row r="31" spans="2:46" ht="17">
      <c r="B31" s="71">
        <v>1</v>
      </c>
      <c r="C31" s="72">
        <v>0</v>
      </c>
      <c r="D31" s="72">
        <v>0</v>
      </c>
      <c r="E31" s="17">
        <f t="shared" si="125"/>
        <v>0</v>
      </c>
      <c r="F31" s="17">
        <f t="shared" si="126"/>
        <v>0</v>
      </c>
      <c r="G31" s="17" t="s">
        <v>36</v>
      </c>
      <c r="H31" s="17" t="s">
        <v>131</v>
      </c>
      <c r="I31" s="18" t="s">
        <v>57</v>
      </c>
      <c r="J31" s="19">
        <v>315</v>
      </c>
      <c r="K31" s="19" t="s">
        <v>136</v>
      </c>
      <c r="L31" s="20" t="s">
        <v>27</v>
      </c>
      <c r="M31" s="20" t="s">
        <v>7</v>
      </c>
      <c r="N31" s="20" t="s">
        <v>24</v>
      </c>
      <c r="O31" s="31" t="s">
        <v>100</v>
      </c>
      <c r="P31" s="15">
        <v>1250</v>
      </c>
      <c r="Q31" s="21">
        <f t="shared" si="127"/>
        <v>0</v>
      </c>
      <c r="R31" s="15">
        <f t="shared" si="128"/>
        <v>0</v>
      </c>
      <c r="S31" s="15">
        <f t="shared" si="129"/>
        <v>0</v>
      </c>
      <c r="T31" s="22">
        <f t="shared" si="130"/>
        <v>0</v>
      </c>
      <c r="U31" s="53">
        <f t="shared" si="131"/>
        <v>0</v>
      </c>
      <c r="V31" s="53">
        <f t="shared" si="132"/>
        <v>0</v>
      </c>
      <c r="W31" s="52">
        <f t="shared" si="133"/>
        <v>0</v>
      </c>
      <c r="X31" s="52">
        <f t="shared" si="134"/>
        <v>0</v>
      </c>
      <c r="Y31" s="23"/>
      <c r="Z31" s="24"/>
      <c r="AA31" s="24"/>
      <c r="AB31" s="68">
        <v>2183</v>
      </c>
      <c r="AC31" s="25">
        <v>90</v>
      </c>
      <c r="AD31" s="34">
        <f t="shared" si="135"/>
        <v>2273</v>
      </c>
      <c r="AE31" s="24">
        <v>12</v>
      </c>
      <c r="AF31" s="24">
        <f t="shared" si="136"/>
        <v>13.200000000000001</v>
      </c>
      <c r="AG31" s="35">
        <f t="shared" si="137"/>
        <v>172.19696969696969</v>
      </c>
      <c r="AH31" s="35">
        <f t="shared" si="138"/>
        <v>198.02651515151513</v>
      </c>
      <c r="AI31" s="25">
        <v>80</v>
      </c>
      <c r="AJ31" s="25">
        <v>10</v>
      </c>
      <c r="AK31" s="25">
        <f t="shared" si="139"/>
        <v>288.02651515151513</v>
      </c>
      <c r="AL31" s="25">
        <f t="shared" si="140"/>
        <v>293.90460729746439</v>
      </c>
      <c r="AM31" s="25">
        <f t="shared" si="141"/>
        <v>326.56067477496043</v>
      </c>
      <c r="AN31" s="26">
        <f t="shared" si="142"/>
        <v>347.40497316485153</v>
      </c>
      <c r="AO31" s="35">
        <f t="shared" si="143"/>
        <v>373.55373458586183</v>
      </c>
      <c r="AP31" s="35">
        <f t="shared" si="144"/>
        <v>415.05970509540202</v>
      </c>
      <c r="AQ31" s="35">
        <v>3</v>
      </c>
      <c r="AR31" s="35">
        <f t="shared" si="145"/>
        <v>1245.1791152862061</v>
      </c>
      <c r="AS31" s="15">
        <v>1250</v>
      </c>
      <c r="AT31" s="18" t="s">
        <v>57</v>
      </c>
    </row>
    <row r="32" spans="2:46" ht="17">
      <c r="B32" s="71">
        <v>1</v>
      </c>
      <c r="C32" s="72">
        <v>0</v>
      </c>
      <c r="D32" s="72">
        <v>0</v>
      </c>
      <c r="E32" s="17">
        <f t="shared" ref="E32" si="146">C32*D32/10000</f>
        <v>0</v>
      </c>
      <c r="F32" s="17">
        <f t="shared" ref="F32" si="147">E32*B32</f>
        <v>0</v>
      </c>
      <c r="G32" s="17" t="s">
        <v>36</v>
      </c>
      <c r="H32" s="17" t="s">
        <v>130</v>
      </c>
      <c r="I32" s="18" t="s">
        <v>146</v>
      </c>
      <c r="J32" s="19">
        <v>310</v>
      </c>
      <c r="K32" s="19" t="s">
        <v>124</v>
      </c>
      <c r="L32" s="20" t="s">
        <v>27</v>
      </c>
      <c r="M32" s="20" t="s">
        <v>8</v>
      </c>
      <c r="N32" s="20" t="s">
        <v>24</v>
      </c>
      <c r="O32" s="31" t="s">
        <v>100</v>
      </c>
      <c r="P32" s="15">
        <v>1350</v>
      </c>
      <c r="Q32" s="21">
        <f t="shared" ref="Q32" si="148">P32*E32</f>
        <v>0</v>
      </c>
      <c r="R32" s="15">
        <f t="shared" ref="R32" si="149">Q32*B32</f>
        <v>0</v>
      </c>
      <c r="S32" s="15">
        <f t="shared" ref="S32" si="150">Q32*$T$6</f>
        <v>0</v>
      </c>
      <c r="T32" s="22">
        <f t="shared" ref="T32" si="151">S32*B32</f>
        <v>0</v>
      </c>
      <c r="U32" s="53">
        <f t="shared" ref="U32" si="152">S32*0.95</f>
        <v>0</v>
      </c>
      <c r="V32" s="53">
        <f t="shared" ref="V32" si="153">U32*B32</f>
        <v>0</v>
      </c>
      <c r="W32" s="52">
        <f t="shared" ref="W32" si="154">S32*1.1</f>
        <v>0</v>
      </c>
      <c r="X32" s="52">
        <f t="shared" ref="X32" si="155">W32*B32</f>
        <v>0</v>
      </c>
      <c r="Y32" s="23"/>
      <c r="Z32" s="24"/>
      <c r="AA32" s="24"/>
      <c r="AB32" s="68">
        <v>2393</v>
      </c>
      <c r="AC32" s="25">
        <v>90</v>
      </c>
      <c r="AD32" s="34">
        <f t="shared" ref="AD32" si="156">AB32+AC32</f>
        <v>2483</v>
      </c>
      <c r="AE32" s="24">
        <v>12</v>
      </c>
      <c r="AF32" s="24">
        <f t="shared" ref="AF32" si="157">AE32*1.1</f>
        <v>13.200000000000001</v>
      </c>
      <c r="AG32" s="35">
        <f t="shared" ref="AG32" si="158">AD32/AF32</f>
        <v>188.10606060606059</v>
      </c>
      <c r="AH32" s="35">
        <f t="shared" ref="AH32" si="159">AG32*1.15</f>
        <v>216.32196969696966</v>
      </c>
      <c r="AI32" s="25">
        <v>80</v>
      </c>
      <c r="AJ32" s="25">
        <v>10</v>
      </c>
      <c r="AK32" s="25">
        <f t="shared" ref="AK32" si="160">AH32+AI32+AJ32</f>
        <v>306.32196969696963</v>
      </c>
      <c r="AL32" s="25">
        <f t="shared" ref="AL32" si="161">AK32/0.98</f>
        <v>312.57343846629556</v>
      </c>
      <c r="AM32" s="25">
        <f t="shared" ref="AM32" si="162">AL32/0.9</f>
        <v>347.30382051810619</v>
      </c>
      <c r="AN32" s="26">
        <f t="shared" ref="AN32" si="163">AM32/0.94</f>
        <v>369.47214948734705</v>
      </c>
      <c r="AO32" s="35">
        <f t="shared" ref="AO32" si="164">AN32/0.93</f>
        <v>397.28188116919034</v>
      </c>
      <c r="AP32" s="35">
        <f t="shared" ref="AP32" si="165">AO32/0.9</f>
        <v>441.42431241021148</v>
      </c>
      <c r="AQ32" s="35">
        <v>3</v>
      </c>
      <c r="AR32" s="35">
        <f t="shared" ref="AR32" si="166">AQ32*AP32</f>
        <v>1324.2729372306344</v>
      </c>
      <c r="AS32" s="15">
        <v>1350</v>
      </c>
      <c r="AT32" s="18" t="s">
        <v>146</v>
      </c>
    </row>
    <row r="33" spans="2:46" ht="17">
      <c r="B33" s="71">
        <v>1</v>
      </c>
      <c r="C33" s="72">
        <v>0</v>
      </c>
      <c r="D33" s="72">
        <v>0</v>
      </c>
      <c r="E33" s="17">
        <f t="shared" si="0"/>
        <v>0</v>
      </c>
      <c r="F33" s="17">
        <f t="shared" si="19"/>
        <v>0</v>
      </c>
      <c r="G33" s="17" t="s">
        <v>36</v>
      </c>
      <c r="H33" s="17" t="s">
        <v>129</v>
      </c>
      <c r="I33" s="18" t="s">
        <v>23</v>
      </c>
      <c r="J33" s="19">
        <v>290</v>
      </c>
      <c r="K33" s="19" t="s">
        <v>124</v>
      </c>
      <c r="L33" s="20" t="s">
        <v>26</v>
      </c>
      <c r="M33" s="20" t="s">
        <v>8</v>
      </c>
      <c r="N33" s="16" t="s">
        <v>24</v>
      </c>
      <c r="O33" s="31" t="s">
        <v>100</v>
      </c>
      <c r="P33" s="15">
        <v>1350</v>
      </c>
      <c r="Q33" s="21">
        <f t="shared" si="1"/>
        <v>0</v>
      </c>
      <c r="R33" s="15">
        <f t="shared" si="2"/>
        <v>0</v>
      </c>
      <c r="S33" s="15">
        <f t="shared" si="20"/>
        <v>0</v>
      </c>
      <c r="T33" s="22">
        <f t="shared" si="3"/>
        <v>0</v>
      </c>
      <c r="U33" s="53">
        <f t="shared" si="4"/>
        <v>0</v>
      </c>
      <c r="V33" s="53">
        <f t="shared" si="5"/>
        <v>0</v>
      </c>
      <c r="W33" s="52">
        <f t="shared" si="6"/>
        <v>0</v>
      </c>
      <c r="X33" s="52">
        <f t="shared" si="7"/>
        <v>0</v>
      </c>
      <c r="Y33" s="23"/>
      <c r="Z33" s="24"/>
      <c r="AA33" s="24"/>
      <c r="AB33" s="68">
        <v>2311</v>
      </c>
      <c r="AC33" s="25">
        <v>90</v>
      </c>
      <c r="AD33" s="34">
        <f t="shared" si="8"/>
        <v>2401</v>
      </c>
      <c r="AE33" s="24">
        <v>12</v>
      </c>
      <c r="AF33" s="24">
        <f t="shared" si="9"/>
        <v>13.200000000000001</v>
      </c>
      <c r="AG33" s="35">
        <f t="shared" si="10"/>
        <v>181.89393939393938</v>
      </c>
      <c r="AH33" s="35">
        <f t="shared" si="11"/>
        <v>209.17803030303025</v>
      </c>
      <c r="AI33" s="25">
        <v>80</v>
      </c>
      <c r="AJ33" s="25">
        <v>10</v>
      </c>
      <c r="AK33" s="25">
        <f t="shared" si="12"/>
        <v>299.17803030303025</v>
      </c>
      <c r="AL33" s="25">
        <f t="shared" si="13"/>
        <v>305.28370439084722</v>
      </c>
      <c r="AM33" s="25">
        <f t="shared" si="14"/>
        <v>339.20411598983026</v>
      </c>
      <c r="AN33" s="26">
        <f t="shared" si="15"/>
        <v>360.85544254237266</v>
      </c>
      <c r="AO33" s="35">
        <f t="shared" si="16"/>
        <v>388.01660488427166</v>
      </c>
      <c r="AP33" s="35">
        <f t="shared" si="17"/>
        <v>431.12956098252403</v>
      </c>
      <c r="AQ33" s="35">
        <v>3</v>
      </c>
      <c r="AR33" s="35">
        <f t="shared" si="18"/>
        <v>1293.3886829475721</v>
      </c>
      <c r="AS33" s="15">
        <v>1350</v>
      </c>
      <c r="AT33" s="18" t="s">
        <v>23</v>
      </c>
    </row>
    <row r="34" spans="2:46" ht="17">
      <c r="B34" s="71">
        <v>1</v>
      </c>
      <c r="C34" s="72">
        <v>0</v>
      </c>
      <c r="D34" s="72">
        <v>0</v>
      </c>
      <c r="E34" s="17">
        <f t="shared" si="0"/>
        <v>0</v>
      </c>
      <c r="F34" s="17">
        <f t="shared" si="19"/>
        <v>0</v>
      </c>
      <c r="G34" s="17" t="s">
        <v>36</v>
      </c>
      <c r="H34" s="17" t="s">
        <v>129</v>
      </c>
      <c r="I34" s="18" t="s">
        <v>62</v>
      </c>
      <c r="J34" s="19">
        <v>290</v>
      </c>
      <c r="K34" s="19" t="s">
        <v>124</v>
      </c>
      <c r="L34" s="20" t="s">
        <v>63</v>
      </c>
      <c r="M34" s="20" t="s">
        <v>8</v>
      </c>
      <c r="N34" s="16" t="s">
        <v>18</v>
      </c>
      <c r="O34" s="31" t="s">
        <v>100</v>
      </c>
      <c r="P34" s="15">
        <v>1350</v>
      </c>
      <c r="Q34" s="21">
        <f t="shared" si="1"/>
        <v>0</v>
      </c>
      <c r="R34" s="15">
        <f t="shared" si="2"/>
        <v>0</v>
      </c>
      <c r="S34" s="15">
        <f t="shared" si="20"/>
        <v>0</v>
      </c>
      <c r="T34" s="22">
        <f t="shared" si="3"/>
        <v>0</v>
      </c>
      <c r="U34" s="53">
        <f t="shared" si="4"/>
        <v>0</v>
      </c>
      <c r="V34" s="53">
        <f t="shared" si="5"/>
        <v>0</v>
      </c>
      <c r="W34" s="52">
        <f t="shared" si="6"/>
        <v>0</v>
      </c>
      <c r="X34" s="52">
        <f t="shared" si="7"/>
        <v>0</v>
      </c>
      <c r="Y34" s="23"/>
      <c r="Z34" s="24"/>
      <c r="AA34" s="24"/>
      <c r="AB34" s="68">
        <v>2368</v>
      </c>
      <c r="AC34" s="25">
        <v>90</v>
      </c>
      <c r="AD34" s="34">
        <f t="shared" si="8"/>
        <v>2458</v>
      </c>
      <c r="AE34" s="24">
        <v>12</v>
      </c>
      <c r="AF34" s="24">
        <f t="shared" si="9"/>
        <v>13.200000000000001</v>
      </c>
      <c r="AG34" s="35">
        <f t="shared" si="10"/>
        <v>186.21212121212119</v>
      </c>
      <c r="AH34" s="35">
        <f t="shared" si="11"/>
        <v>214.14393939393935</v>
      </c>
      <c r="AI34" s="25">
        <v>80</v>
      </c>
      <c r="AJ34" s="25">
        <v>10</v>
      </c>
      <c r="AK34" s="25">
        <f t="shared" si="12"/>
        <v>304.14393939393938</v>
      </c>
      <c r="AL34" s="25">
        <f t="shared" si="13"/>
        <v>310.35095856524424</v>
      </c>
      <c r="AM34" s="25">
        <f t="shared" si="14"/>
        <v>344.8343984058269</v>
      </c>
      <c r="AN34" s="26">
        <f t="shared" si="15"/>
        <v>366.84510468704991</v>
      </c>
      <c r="AO34" s="35">
        <f t="shared" si="16"/>
        <v>394.45710181403211</v>
      </c>
      <c r="AP34" s="35">
        <f t="shared" si="17"/>
        <v>438.28566868225789</v>
      </c>
      <c r="AQ34" s="35">
        <v>3</v>
      </c>
      <c r="AR34" s="35">
        <f t="shared" si="18"/>
        <v>1314.8570060467737</v>
      </c>
      <c r="AS34" s="15">
        <v>1350</v>
      </c>
      <c r="AT34" s="18" t="s">
        <v>62</v>
      </c>
    </row>
    <row r="35" spans="2:46" ht="17">
      <c r="B35" s="71">
        <v>1</v>
      </c>
      <c r="C35" s="72">
        <v>0</v>
      </c>
      <c r="D35" s="72">
        <v>0</v>
      </c>
      <c r="E35" s="17">
        <f t="shared" si="0"/>
        <v>0</v>
      </c>
      <c r="F35" s="17">
        <f t="shared" si="19"/>
        <v>0</v>
      </c>
      <c r="G35" s="17" t="s">
        <v>36</v>
      </c>
      <c r="H35" s="17" t="s">
        <v>129</v>
      </c>
      <c r="I35" s="18" t="s">
        <v>65</v>
      </c>
      <c r="J35" s="19">
        <v>290</v>
      </c>
      <c r="K35" s="19" t="s">
        <v>124</v>
      </c>
      <c r="L35" s="20" t="s">
        <v>64</v>
      </c>
      <c r="M35" s="20" t="s">
        <v>8</v>
      </c>
      <c r="N35" s="16" t="s">
        <v>24</v>
      </c>
      <c r="O35" s="31" t="s">
        <v>100</v>
      </c>
      <c r="P35" s="15">
        <v>1350</v>
      </c>
      <c r="Q35" s="21">
        <f t="shared" si="1"/>
        <v>0</v>
      </c>
      <c r="R35" s="15">
        <f t="shared" si="2"/>
        <v>0</v>
      </c>
      <c r="S35" s="15">
        <f t="shared" si="20"/>
        <v>0</v>
      </c>
      <c r="T35" s="22">
        <f t="shared" si="3"/>
        <v>0</v>
      </c>
      <c r="U35" s="53">
        <f t="shared" si="4"/>
        <v>0</v>
      </c>
      <c r="V35" s="53">
        <f t="shared" si="5"/>
        <v>0</v>
      </c>
      <c r="W35" s="52">
        <f t="shared" si="6"/>
        <v>0</v>
      </c>
      <c r="X35" s="52">
        <f t="shared" si="7"/>
        <v>0</v>
      </c>
      <c r="Y35" s="23"/>
      <c r="Z35" s="24"/>
      <c r="AA35" s="24"/>
      <c r="AB35" s="68">
        <v>2486</v>
      </c>
      <c r="AC35" s="25">
        <v>90</v>
      </c>
      <c r="AD35" s="34">
        <f t="shared" si="8"/>
        <v>2576</v>
      </c>
      <c r="AE35" s="24">
        <v>12</v>
      </c>
      <c r="AF35" s="24">
        <f t="shared" si="9"/>
        <v>13.200000000000001</v>
      </c>
      <c r="AG35" s="35">
        <f t="shared" si="10"/>
        <v>195.15151515151513</v>
      </c>
      <c r="AH35" s="35">
        <f t="shared" si="11"/>
        <v>224.42424242424238</v>
      </c>
      <c r="AI35" s="25">
        <v>80</v>
      </c>
      <c r="AJ35" s="25">
        <v>10</v>
      </c>
      <c r="AK35" s="25">
        <f t="shared" si="12"/>
        <v>314.42424242424238</v>
      </c>
      <c r="AL35" s="25">
        <f t="shared" si="13"/>
        <v>320.84106369820654</v>
      </c>
      <c r="AM35" s="25">
        <f t="shared" si="14"/>
        <v>356.49007077578506</v>
      </c>
      <c r="AN35" s="26">
        <f t="shared" si="15"/>
        <v>379.2447561444522</v>
      </c>
      <c r="AO35" s="35">
        <f t="shared" si="16"/>
        <v>407.79006037037868</v>
      </c>
      <c r="AP35" s="35">
        <f t="shared" si="17"/>
        <v>453.10006707819855</v>
      </c>
      <c r="AQ35" s="35">
        <v>3</v>
      </c>
      <c r="AR35" s="35">
        <f t="shared" si="18"/>
        <v>1359.3002012345955</v>
      </c>
      <c r="AS35" s="15">
        <v>1350</v>
      </c>
      <c r="AT35" s="18" t="s">
        <v>65</v>
      </c>
    </row>
    <row r="36" spans="2:46" ht="17">
      <c r="B36" s="71">
        <v>1</v>
      </c>
      <c r="C36" s="72">
        <v>0</v>
      </c>
      <c r="D36" s="72">
        <v>0</v>
      </c>
      <c r="E36" s="17">
        <f t="shared" ref="E36" si="167">C36*D36/10000</f>
        <v>0</v>
      </c>
      <c r="F36" s="17">
        <f t="shared" ref="F36" si="168">E36*B36</f>
        <v>0</v>
      </c>
      <c r="G36" s="17" t="s">
        <v>36</v>
      </c>
      <c r="H36" s="17" t="s">
        <v>129</v>
      </c>
      <c r="I36" s="18" t="s">
        <v>126</v>
      </c>
      <c r="J36" s="19">
        <v>300</v>
      </c>
      <c r="K36" s="19" t="s">
        <v>124</v>
      </c>
      <c r="L36" s="20" t="s">
        <v>127</v>
      </c>
      <c r="M36" s="20" t="s">
        <v>8</v>
      </c>
      <c r="N36" s="16" t="s">
        <v>18</v>
      </c>
      <c r="O36" s="31" t="s">
        <v>100</v>
      </c>
      <c r="P36" s="15">
        <v>1350</v>
      </c>
      <c r="Q36" s="21">
        <f t="shared" ref="Q36" si="169">P36*E36</f>
        <v>0</v>
      </c>
      <c r="R36" s="15">
        <f t="shared" ref="R36" si="170">Q36*B36</f>
        <v>0</v>
      </c>
      <c r="S36" s="15">
        <f t="shared" ref="S36" si="171">Q36*$T$6</f>
        <v>0</v>
      </c>
      <c r="T36" s="22">
        <f t="shared" ref="T36" si="172">S36*B36</f>
        <v>0</v>
      </c>
      <c r="U36" s="53">
        <f t="shared" ref="U36" si="173">S36*0.95</f>
        <v>0</v>
      </c>
      <c r="V36" s="53">
        <f t="shared" ref="V36" si="174">U36*B36</f>
        <v>0</v>
      </c>
      <c r="W36" s="52">
        <f t="shared" ref="W36" si="175">S36*1.1</f>
        <v>0</v>
      </c>
      <c r="X36" s="52">
        <f t="shared" ref="X36" si="176">W36*B36</f>
        <v>0</v>
      </c>
      <c r="Y36" s="23"/>
      <c r="Z36" s="24"/>
      <c r="AA36" s="24"/>
      <c r="AB36" s="68">
        <v>2447</v>
      </c>
      <c r="AC36" s="25">
        <v>90</v>
      </c>
      <c r="AD36" s="34">
        <f t="shared" ref="AD36" si="177">AB36+AC36</f>
        <v>2537</v>
      </c>
      <c r="AE36" s="24">
        <v>12</v>
      </c>
      <c r="AF36" s="24">
        <f t="shared" ref="AF36" si="178">AE36*1.1</f>
        <v>13.200000000000001</v>
      </c>
      <c r="AG36" s="35">
        <f t="shared" ref="AG36" si="179">AD36/AF36</f>
        <v>192.19696969696969</v>
      </c>
      <c r="AH36" s="35">
        <f t="shared" ref="AH36" si="180">AG36*1.15</f>
        <v>221.02651515151513</v>
      </c>
      <c r="AI36" s="25">
        <v>80</v>
      </c>
      <c r="AJ36" s="25">
        <v>10</v>
      </c>
      <c r="AK36" s="25">
        <f t="shared" ref="AK36" si="181">AH36+AI36+AJ36</f>
        <v>311.02651515151513</v>
      </c>
      <c r="AL36" s="25">
        <f t="shared" ref="AL36" si="182">AK36/0.98</f>
        <v>317.37399505256644</v>
      </c>
      <c r="AM36" s="25">
        <f t="shared" ref="AM36" si="183">AL36/0.9</f>
        <v>352.63777228062935</v>
      </c>
      <c r="AN36" s="26">
        <f t="shared" ref="AN36" si="184">AM36/0.94</f>
        <v>375.14656625598872</v>
      </c>
      <c r="AO36" s="35">
        <f t="shared" ref="AO36" si="185">AN36/0.93</f>
        <v>403.38340457633194</v>
      </c>
      <c r="AP36" s="35">
        <f t="shared" ref="AP36" si="186">AO36/0.9</f>
        <v>448.20378286259103</v>
      </c>
      <c r="AQ36" s="35">
        <v>3</v>
      </c>
      <c r="AR36" s="35">
        <f t="shared" ref="AR36" si="187">AQ36*AP36</f>
        <v>1344.6113485877731</v>
      </c>
      <c r="AS36" s="15">
        <v>1350</v>
      </c>
      <c r="AT36" s="18" t="s">
        <v>126</v>
      </c>
    </row>
    <row r="37" spans="2:46" ht="17">
      <c r="B37" s="71">
        <v>1</v>
      </c>
      <c r="C37" s="72">
        <v>0</v>
      </c>
      <c r="D37" s="72">
        <v>0</v>
      </c>
      <c r="E37" s="17">
        <f t="shared" si="0"/>
        <v>0</v>
      </c>
      <c r="F37" s="17">
        <f t="shared" si="19"/>
        <v>0</v>
      </c>
      <c r="G37" s="17" t="s">
        <v>36</v>
      </c>
      <c r="H37" s="17" t="s">
        <v>131</v>
      </c>
      <c r="I37" s="18" t="s">
        <v>108</v>
      </c>
      <c r="J37" s="19">
        <v>320</v>
      </c>
      <c r="K37" s="19" t="s">
        <v>124</v>
      </c>
      <c r="L37" s="20" t="s">
        <v>27</v>
      </c>
      <c r="M37" s="20" t="s">
        <v>107</v>
      </c>
      <c r="N37" s="16" t="s">
        <v>24</v>
      </c>
      <c r="O37" s="31" t="s">
        <v>100</v>
      </c>
      <c r="P37" s="15">
        <v>1350</v>
      </c>
      <c r="Q37" s="21">
        <f t="shared" si="1"/>
        <v>0</v>
      </c>
      <c r="R37" s="15">
        <f t="shared" si="2"/>
        <v>0</v>
      </c>
      <c r="S37" s="15">
        <f t="shared" si="20"/>
        <v>0</v>
      </c>
      <c r="T37" s="22">
        <f t="shared" si="3"/>
        <v>0</v>
      </c>
      <c r="U37" s="53">
        <f t="shared" si="4"/>
        <v>0</v>
      </c>
      <c r="V37" s="53">
        <f t="shared" si="5"/>
        <v>0</v>
      </c>
      <c r="W37" s="52">
        <f t="shared" si="6"/>
        <v>0</v>
      </c>
      <c r="X37" s="52">
        <f t="shared" si="7"/>
        <v>0</v>
      </c>
      <c r="Y37" s="23"/>
      <c r="Z37" s="24"/>
      <c r="AA37" s="24"/>
      <c r="AB37" s="68">
        <v>2311</v>
      </c>
      <c r="AC37" s="25">
        <v>90</v>
      </c>
      <c r="AD37" s="34">
        <f t="shared" si="8"/>
        <v>2401</v>
      </c>
      <c r="AE37" s="24">
        <v>12</v>
      </c>
      <c r="AF37" s="24">
        <f t="shared" si="9"/>
        <v>13.200000000000001</v>
      </c>
      <c r="AG37" s="35">
        <f t="shared" si="10"/>
        <v>181.89393939393938</v>
      </c>
      <c r="AH37" s="35">
        <f t="shared" si="11"/>
        <v>209.17803030303025</v>
      </c>
      <c r="AI37" s="25">
        <v>80</v>
      </c>
      <c r="AJ37" s="25">
        <v>10</v>
      </c>
      <c r="AK37" s="25">
        <f t="shared" si="12"/>
        <v>299.17803030303025</v>
      </c>
      <c r="AL37" s="25">
        <f t="shared" si="13"/>
        <v>305.28370439084722</v>
      </c>
      <c r="AM37" s="25">
        <f t="shared" si="14"/>
        <v>339.20411598983026</v>
      </c>
      <c r="AN37" s="26">
        <f t="shared" si="15"/>
        <v>360.85544254237266</v>
      </c>
      <c r="AO37" s="35">
        <f t="shared" si="16"/>
        <v>388.01660488427166</v>
      </c>
      <c r="AP37" s="35">
        <f t="shared" si="17"/>
        <v>431.12956098252403</v>
      </c>
      <c r="AQ37" s="35">
        <v>3</v>
      </c>
      <c r="AR37" s="35">
        <f t="shared" si="18"/>
        <v>1293.3886829475721</v>
      </c>
      <c r="AS37" s="15">
        <v>1350</v>
      </c>
      <c r="AT37" s="18" t="s">
        <v>108</v>
      </c>
    </row>
    <row r="38" spans="2:46" ht="17">
      <c r="B38" s="71">
        <v>1</v>
      </c>
      <c r="C38" s="72">
        <v>0</v>
      </c>
      <c r="D38" s="72">
        <v>0</v>
      </c>
      <c r="E38" s="17">
        <f t="shared" si="0"/>
        <v>0</v>
      </c>
      <c r="F38" s="17">
        <f t="shared" si="19"/>
        <v>0</v>
      </c>
      <c r="G38" s="17" t="s">
        <v>36</v>
      </c>
      <c r="H38" s="17" t="s">
        <v>131</v>
      </c>
      <c r="I38" s="18" t="s">
        <v>68</v>
      </c>
      <c r="J38" s="19">
        <v>310</v>
      </c>
      <c r="K38" s="19" t="s">
        <v>137</v>
      </c>
      <c r="L38" s="20" t="s">
        <v>27</v>
      </c>
      <c r="M38" s="16" t="s">
        <v>72</v>
      </c>
      <c r="N38" s="16" t="s">
        <v>24</v>
      </c>
      <c r="O38" s="31" t="s">
        <v>100</v>
      </c>
      <c r="P38" s="15">
        <v>1350</v>
      </c>
      <c r="Q38" s="21">
        <f t="shared" si="1"/>
        <v>0</v>
      </c>
      <c r="R38" s="15">
        <f t="shared" si="2"/>
        <v>0</v>
      </c>
      <c r="S38" s="15">
        <f t="shared" si="20"/>
        <v>0</v>
      </c>
      <c r="T38" s="22">
        <f t="shared" si="3"/>
        <v>0</v>
      </c>
      <c r="U38" s="53">
        <f t="shared" si="4"/>
        <v>0</v>
      </c>
      <c r="V38" s="53">
        <f t="shared" si="5"/>
        <v>0</v>
      </c>
      <c r="W38" s="52">
        <f t="shared" si="6"/>
        <v>0</v>
      </c>
      <c r="X38" s="52">
        <f t="shared" si="7"/>
        <v>0</v>
      </c>
      <c r="Y38" s="23"/>
      <c r="Z38" s="24"/>
      <c r="AA38" s="24"/>
      <c r="AB38" s="68">
        <v>2407</v>
      </c>
      <c r="AC38" s="25">
        <v>90</v>
      </c>
      <c r="AD38" s="34">
        <f t="shared" si="8"/>
        <v>2497</v>
      </c>
      <c r="AE38" s="24">
        <v>12</v>
      </c>
      <c r="AF38" s="24">
        <f t="shared" si="9"/>
        <v>13.200000000000001</v>
      </c>
      <c r="AG38" s="35">
        <f t="shared" si="10"/>
        <v>189.16666666666666</v>
      </c>
      <c r="AH38" s="35">
        <f t="shared" si="11"/>
        <v>217.54166666666663</v>
      </c>
      <c r="AI38" s="25">
        <v>80</v>
      </c>
      <c r="AJ38" s="25">
        <v>10</v>
      </c>
      <c r="AK38" s="25">
        <f t="shared" si="12"/>
        <v>307.54166666666663</v>
      </c>
      <c r="AL38" s="25">
        <f t="shared" si="13"/>
        <v>313.81802721088434</v>
      </c>
      <c r="AM38" s="25">
        <f t="shared" si="14"/>
        <v>348.68669690098261</v>
      </c>
      <c r="AN38" s="26">
        <f t="shared" si="15"/>
        <v>370.94329457551345</v>
      </c>
      <c r="AO38" s="35">
        <f t="shared" si="16"/>
        <v>398.86375760807897</v>
      </c>
      <c r="AP38" s="35">
        <f t="shared" si="17"/>
        <v>443.18195289786553</v>
      </c>
      <c r="AQ38" s="35">
        <v>3</v>
      </c>
      <c r="AR38" s="35">
        <f t="shared" si="18"/>
        <v>1329.5458586935965</v>
      </c>
      <c r="AS38" s="15">
        <v>1350</v>
      </c>
      <c r="AT38" s="18" t="s">
        <v>68</v>
      </c>
    </row>
    <row r="39" spans="2:46" ht="17">
      <c r="B39" s="71">
        <v>1</v>
      </c>
      <c r="C39" s="72">
        <v>0</v>
      </c>
      <c r="D39" s="72">
        <v>0</v>
      </c>
      <c r="E39" s="17">
        <f t="shared" si="0"/>
        <v>0</v>
      </c>
      <c r="F39" s="17">
        <f t="shared" si="19"/>
        <v>0</v>
      </c>
      <c r="G39" s="17" t="s">
        <v>36</v>
      </c>
      <c r="H39" s="17" t="s">
        <v>132</v>
      </c>
      <c r="I39" s="18" t="s">
        <v>59</v>
      </c>
      <c r="J39" s="19">
        <v>210</v>
      </c>
      <c r="K39" s="19" t="s">
        <v>124</v>
      </c>
      <c r="L39" s="36" t="s">
        <v>144</v>
      </c>
      <c r="M39" s="20" t="s">
        <v>8</v>
      </c>
      <c r="N39" s="20" t="s">
        <v>18</v>
      </c>
      <c r="O39" s="31" t="s">
        <v>100</v>
      </c>
      <c r="P39" s="15">
        <v>1350</v>
      </c>
      <c r="Q39" s="21">
        <f t="shared" si="1"/>
        <v>0</v>
      </c>
      <c r="R39" s="15">
        <f t="shared" si="2"/>
        <v>0</v>
      </c>
      <c r="S39" s="15">
        <f t="shared" si="20"/>
        <v>0</v>
      </c>
      <c r="T39" s="22">
        <f t="shared" si="3"/>
        <v>0</v>
      </c>
      <c r="U39" s="53">
        <f t="shared" si="4"/>
        <v>0</v>
      </c>
      <c r="V39" s="53">
        <f t="shared" si="5"/>
        <v>0</v>
      </c>
      <c r="W39" s="52">
        <f t="shared" si="6"/>
        <v>0</v>
      </c>
      <c r="X39" s="52">
        <f t="shared" si="7"/>
        <v>0</v>
      </c>
      <c r="Y39" s="23"/>
      <c r="Z39" s="24"/>
      <c r="AA39" s="24"/>
      <c r="AB39" s="68">
        <v>2435</v>
      </c>
      <c r="AC39" s="25">
        <v>90</v>
      </c>
      <c r="AD39" s="34">
        <f t="shared" si="8"/>
        <v>2525</v>
      </c>
      <c r="AE39" s="24">
        <v>12</v>
      </c>
      <c r="AF39" s="24">
        <f t="shared" si="9"/>
        <v>13.200000000000001</v>
      </c>
      <c r="AG39" s="35">
        <f t="shared" si="10"/>
        <v>191.28787878787878</v>
      </c>
      <c r="AH39" s="35">
        <f t="shared" si="11"/>
        <v>219.98106060606059</v>
      </c>
      <c r="AI39" s="25">
        <v>80</v>
      </c>
      <c r="AJ39" s="25">
        <v>10</v>
      </c>
      <c r="AK39" s="25">
        <f t="shared" si="12"/>
        <v>309.98106060606062</v>
      </c>
      <c r="AL39" s="25">
        <f t="shared" si="13"/>
        <v>316.30720470006185</v>
      </c>
      <c r="AM39" s="25">
        <f t="shared" si="14"/>
        <v>351.45244966673539</v>
      </c>
      <c r="AN39" s="26">
        <f t="shared" si="15"/>
        <v>373.88558475184618</v>
      </c>
      <c r="AO39" s="35">
        <f t="shared" si="16"/>
        <v>402.02751048585611</v>
      </c>
      <c r="AP39" s="35">
        <f t="shared" si="17"/>
        <v>446.69723387317345</v>
      </c>
      <c r="AQ39" s="35">
        <v>3</v>
      </c>
      <c r="AR39" s="35">
        <f t="shared" si="18"/>
        <v>1340.0917016195203</v>
      </c>
      <c r="AS39" s="15">
        <v>1350</v>
      </c>
      <c r="AT39" s="18" t="s">
        <v>59</v>
      </c>
    </row>
    <row r="40" spans="2:46" ht="17">
      <c r="B40" s="71">
        <v>1</v>
      </c>
      <c r="C40" s="72">
        <v>0</v>
      </c>
      <c r="D40" s="72">
        <v>0</v>
      </c>
      <c r="E40" s="17">
        <f t="shared" si="0"/>
        <v>0</v>
      </c>
      <c r="F40" s="17">
        <f t="shared" si="19"/>
        <v>0</v>
      </c>
      <c r="G40" s="17" t="s">
        <v>36</v>
      </c>
      <c r="H40" s="17" t="s">
        <v>134</v>
      </c>
      <c r="I40" s="18" t="s">
        <v>55</v>
      </c>
      <c r="J40" s="19">
        <v>400</v>
      </c>
      <c r="K40" s="19" t="s">
        <v>124</v>
      </c>
      <c r="L40" s="20" t="s">
        <v>16</v>
      </c>
      <c r="M40" s="20" t="s">
        <v>8</v>
      </c>
      <c r="N40" s="16" t="s">
        <v>67</v>
      </c>
      <c r="O40" s="31" t="s">
        <v>100</v>
      </c>
      <c r="P40" s="15">
        <v>1350</v>
      </c>
      <c r="Q40" s="21">
        <f t="shared" si="1"/>
        <v>0</v>
      </c>
      <c r="R40" s="15">
        <f t="shared" si="2"/>
        <v>0</v>
      </c>
      <c r="S40" s="15">
        <f t="shared" si="20"/>
        <v>0</v>
      </c>
      <c r="T40" s="22">
        <f t="shared" si="3"/>
        <v>0</v>
      </c>
      <c r="U40" s="53">
        <f t="shared" si="4"/>
        <v>0</v>
      </c>
      <c r="V40" s="53">
        <f t="shared" si="5"/>
        <v>0</v>
      </c>
      <c r="W40" s="52">
        <f t="shared" si="6"/>
        <v>0</v>
      </c>
      <c r="X40" s="52">
        <f t="shared" si="7"/>
        <v>0</v>
      </c>
      <c r="Y40" s="23"/>
      <c r="Z40" s="24"/>
      <c r="AA40" s="24"/>
      <c r="AB40" s="68">
        <v>2344</v>
      </c>
      <c r="AC40" s="25">
        <v>90</v>
      </c>
      <c r="AD40" s="34">
        <f t="shared" si="8"/>
        <v>2434</v>
      </c>
      <c r="AE40" s="24">
        <v>12</v>
      </c>
      <c r="AF40" s="24">
        <f t="shared" si="9"/>
        <v>13.200000000000001</v>
      </c>
      <c r="AG40" s="35">
        <f t="shared" si="10"/>
        <v>184.39393939393938</v>
      </c>
      <c r="AH40" s="35">
        <f t="shared" si="11"/>
        <v>212.05303030303025</v>
      </c>
      <c r="AI40" s="25">
        <v>80</v>
      </c>
      <c r="AJ40" s="25">
        <v>10</v>
      </c>
      <c r="AK40" s="25">
        <f t="shared" si="12"/>
        <v>302.05303030303025</v>
      </c>
      <c r="AL40" s="25">
        <f t="shared" si="13"/>
        <v>308.21737786023493</v>
      </c>
      <c r="AM40" s="25">
        <f t="shared" si="14"/>
        <v>342.46375317803881</v>
      </c>
      <c r="AN40" s="26">
        <f t="shared" si="15"/>
        <v>364.32314167876473</v>
      </c>
      <c r="AO40" s="35">
        <f t="shared" si="16"/>
        <v>391.74531363308034</v>
      </c>
      <c r="AP40" s="35">
        <f t="shared" si="17"/>
        <v>435.27257070342262</v>
      </c>
      <c r="AQ40" s="35">
        <v>3</v>
      </c>
      <c r="AR40" s="35">
        <f t="shared" si="18"/>
        <v>1305.8177121102678</v>
      </c>
      <c r="AS40" s="15">
        <v>1350</v>
      </c>
      <c r="AT40" s="18" t="s">
        <v>55</v>
      </c>
    </row>
    <row r="41" spans="2:46" ht="17">
      <c r="B41" s="71">
        <v>1</v>
      </c>
      <c r="C41" s="72">
        <v>0</v>
      </c>
      <c r="D41" s="72">
        <v>0</v>
      </c>
      <c r="E41" s="17">
        <f t="shared" si="0"/>
        <v>0</v>
      </c>
      <c r="F41" s="17">
        <f t="shared" si="19"/>
        <v>0</v>
      </c>
      <c r="G41" s="17" t="s">
        <v>36</v>
      </c>
      <c r="H41" s="17" t="s">
        <v>132</v>
      </c>
      <c r="I41" s="18" t="s">
        <v>21</v>
      </c>
      <c r="J41" s="19">
        <v>350</v>
      </c>
      <c r="K41" s="19" t="s">
        <v>124</v>
      </c>
      <c r="L41" s="20" t="s">
        <v>27</v>
      </c>
      <c r="M41" s="20" t="s">
        <v>8</v>
      </c>
      <c r="N41" s="20" t="s">
        <v>18</v>
      </c>
      <c r="O41" s="31" t="s">
        <v>100</v>
      </c>
      <c r="P41" s="15">
        <v>1350</v>
      </c>
      <c r="Q41" s="21">
        <f t="shared" si="1"/>
        <v>0</v>
      </c>
      <c r="R41" s="15">
        <f t="shared" si="2"/>
        <v>0</v>
      </c>
      <c r="S41" s="15">
        <f t="shared" si="20"/>
        <v>0</v>
      </c>
      <c r="T41" s="22">
        <f t="shared" si="3"/>
        <v>0</v>
      </c>
      <c r="U41" s="53">
        <f t="shared" si="4"/>
        <v>0</v>
      </c>
      <c r="V41" s="53">
        <f t="shared" si="5"/>
        <v>0</v>
      </c>
      <c r="W41" s="52">
        <f t="shared" si="6"/>
        <v>0</v>
      </c>
      <c r="X41" s="52">
        <f t="shared" si="7"/>
        <v>0</v>
      </c>
      <c r="Y41" s="23"/>
      <c r="Z41" s="24"/>
      <c r="AA41" s="24"/>
      <c r="AB41" s="68">
        <v>2407</v>
      </c>
      <c r="AC41" s="25">
        <v>90</v>
      </c>
      <c r="AD41" s="34">
        <f t="shared" si="8"/>
        <v>2497</v>
      </c>
      <c r="AE41" s="24">
        <v>12</v>
      </c>
      <c r="AF41" s="24">
        <f t="shared" si="9"/>
        <v>13.200000000000001</v>
      </c>
      <c r="AG41" s="35">
        <f t="shared" si="10"/>
        <v>189.16666666666666</v>
      </c>
      <c r="AH41" s="35">
        <f t="shared" si="11"/>
        <v>217.54166666666663</v>
      </c>
      <c r="AI41" s="25">
        <v>80</v>
      </c>
      <c r="AJ41" s="25">
        <v>10</v>
      </c>
      <c r="AK41" s="25">
        <f t="shared" si="12"/>
        <v>307.54166666666663</v>
      </c>
      <c r="AL41" s="25">
        <f t="shared" si="13"/>
        <v>313.81802721088434</v>
      </c>
      <c r="AM41" s="25">
        <f t="shared" si="14"/>
        <v>348.68669690098261</v>
      </c>
      <c r="AN41" s="26">
        <f t="shared" si="15"/>
        <v>370.94329457551345</v>
      </c>
      <c r="AO41" s="35">
        <f t="shared" si="16"/>
        <v>398.86375760807897</v>
      </c>
      <c r="AP41" s="35">
        <f t="shared" si="17"/>
        <v>443.18195289786553</v>
      </c>
      <c r="AQ41" s="35">
        <v>3</v>
      </c>
      <c r="AR41" s="35">
        <f t="shared" si="18"/>
        <v>1329.5458586935965</v>
      </c>
      <c r="AS41" s="15">
        <v>1350</v>
      </c>
      <c r="AT41" s="18" t="s">
        <v>21</v>
      </c>
    </row>
    <row r="42" spans="2:46" ht="17">
      <c r="B42" s="71">
        <v>1</v>
      </c>
      <c r="C42" s="72">
        <v>0</v>
      </c>
      <c r="D42" s="72">
        <v>0</v>
      </c>
      <c r="E42" s="17">
        <f t="shared" si="0"/>
        <v>0</v>
      </c>
      <c r="F42" s="17">
        <f t="shared" si="19"/>
        <v>0</v>
      </c>
      <c r="G42" s="17" t="s">
        <v>36</v>
      </c>
      <c r="H42" s="17" t="s">
        <v>129</v>
      </c>
      <c r="I42" s="18" t="s">
        <v>128</v>
      </c>
      <c r="J42" s="19">
        <v>305</v>
      </c>
      <c r="K42" s="19" t="s">
        <v>124</v>
      </c>
      <c r="L42" s="20" t="s">
        <v>26</v>
      </c>
      <c r="M42" s="20" t="s">
        <v>7</v>
      </c>
      <c r="N42" s="16" t="s">
        <v>24</v>
      </c>
      <c r="O42" s="31" t="s">
        <v>100</v>
      </c>
      <c r="P42" s="15">
        <v>1400</v>
      </c>
      <c r="Q42" s="21">
        <f t="shared" si="1"/>
        <v>0</v>
      </c>
      <c r="R42" s="15">
        <f t="shared" si="2"/>
        <v>0</v>
      </c>
      <c r="S42" s="15">
        <f t="shared" si="20"/>
        <v>0</v>
      </c>
      <c r="T42" s="22">
        <f t="shared" si="3"/>
        <v>0</v>
      </c>
      <c r="U42" s="53">
        <f t="shared" si="4"/>
        <v>0</v>
      </c>
      <c r="V42" s="53">
        <f t="shared" si="5"/>
        <v>0</v>
      </c>
      <c r="W42" s="52">
        <f t="shared" si="6"/>
        <v>0</v>
      </c>
      <c r="X42" s="52">
        <f t="shared" si="7"/>
        <v>0</v>
      </c>
      <c r="Y42" s="23"/>
      <c r="Z42" s="24"/>
      <c r="AA42" s="24"/>
      <c r="AB42" s="68">
        <v>2617</v>
      </c>
      <c r="AC42" s="25">
        <v>90</v>
      </c>
      <c r="AD42" s="34">
        <f t="shared" si="8"/>
        <v>2707</v>
      </c>
      <c r="AE42" s="24">
        <v>12</v>
      </c>
      <c r="AF42" s="24">
        <f t="shared" si="9"/>
        <v>13.200000000000001</v>
      </c>
      <c r="AG42" s="35">
        <f t="shared" si="10"/>
        <v>205.07575757575756</v>
      </c>
      <c r="AH42" s="35">
        <f t="shared" si="11"/>
        <v>235.83712121212119</v>
      </c>
      <c r="AI42" s="25">
        <v>80</v>
      </c>
      <c r="AJ42" s="25">
        <v>10</v>
      </c>
      <c r="AK42" s="25">
        <f t="shared" si="12"/>
        <v>325.83712121212119</v>
      </c>
      <c r="AL42" s="25">
        <f t="shared" si="13"/>
        <v>332.4868583797155</v>
      </c>
      <c r="AM42" s="25">
        <f t="shared" si="14"/>
        <v>369.42984264412831</v>
      </c>
      <c r="AN42" s="26">
        <f t="shared" si="15"/>
        <v>393.01047089800886</v>
      </c>
      <c r="AO42" s="35">
        <f t="shared" si="16"/>
        <v>422.59190419140737</v>
      </c>
      <c r="AP42" s="35">
        <f t="shared" si="17"/>
        <v>469.54656021267482</v>
      </c>
      <c r="AQ42" s="35">
        <v>3</v>
      </c>
      <c r="AR42" s="35">
        <f t="shared" si="18"/>
        <v>1408.6396806380244</v>
      </c>
      <c r="AS42" s="15">
        <v>1400</v>
      </c>
      <c r="AT42" s="18" t="s">
        <v>128</v>
      </c>
    </row>
    <row r="43" spans="2:46" ht="17">
      <c r="B43" s="71">
        <v>1</v>
      </c>
      <c r="C43" s="72">
        <v>0</v>
      </c>
      <c r="D43" s="72">
        <v>0</v>
      </c>
      <c r="E43" s="17">
        <f t="shared" si="0"/>
        <v>0</v>
      </c>
      <c r="F43" s="17">
        <f t="shared" si="19"/>
        <v>0</v>
      </c>
      <c r="G43" s="17" t="s">
        <v>36</v>
      </c>
      <c r="H43" s="17" t="s">
        <v>131</v>
      </c>
      <c r="I43" s="18" t="s">
        <v>54</v>
      </c>
      <c r="J43" s="19">
        <v>340</v>
      </c>
      <c r="K43" s="19" t="s">
        <v>124</v>
      </c>
      <c r="L43" s="20" t="s">
        <v>27</v>
      </c>
      <c r="M43" s="20" t="s">
        <v>35</v>
      </c>
      <c r="N43" s="16" t="s">
        <v>24</v>
      </c>
      <c r="O43" s="31" t="s">
        <v>100</v>
      </c>
      <c r="P43" s="15">
        <v>1400</v>
      </c>
      <c r="Q43" s="21">
        <f t="shared" si="1"/>
        <v>0</v>
      </c>
      <c r="R43" s="15">
        <f t="shared" si="2"/>
        <v>0</v>
      </c>
      <c r="S43" s="15">
        <f t="shared" si="20"/>
        <v>0</v>
      </c>
      <c r="T43" s="22">
        <f t="shared" si="3"/>
        <v>0</v>
      </c>
      <c r="U43" s="53">
        <f t="shared" si="4"/>
        <v>0</v>
      </c>
      <c r="V43" s="53">
        <f t="shared" si="5"/>
        <v>0</v>
      </c>
      <c r="W43" s="52">
        <f t="shared" si="6"/>
        <v>0</v>
      </c>
      <c r="X43" s="52">
        <f t="shared" si="7"/>
        <v>0</v>
      </c>
      <c r="Y43" s="23"/>
      <c r="Z43" s="24"/>
      <c r="AA43" s="24"/>
      <c r="AB43" s="68">
        <v>2568</v>
      </c>
      <c r="AC43" s="25">
        <v>90</v>
      </c>
      <c r="AD43" s="34">
        <f t="shared" si="8"/>
        <v>2658</v>
      </c>
      <c r="AE43" s="24">
        <v>12</v>
      </c>
      <c r="AF43" s="24">
        <f t="shared" si="9"/>
        <v>13.200000000000001</v>
      </c>
      <c r="AG43" s="35">
        <f t="shared" si="10"/>
        <v>201.36363636363635</v>
      </c>
      <c r="AH43" s="35">
        <f t="shared" si="11"/>
        <v>231.56818181818178</v>
      </c>
      <c r="AI43" s="25">
        <v>80</v>
      </c>
      <c r="AJ43" s="25">
        <v>10</v>
      </c>
      <c r="AK43" s="25">
        <f t="shared" si="12"/>
        <v>321.56818181818176</v>
      </c>
      <c r="AL43" s="25">
        <f t="shared" si="13"/>
        <v>328.13079777365488</v>
      </c>
      <c r="AM43" s="25">
        <f t="shared" si="14"/>
        <v>364.58977530406099</v>
      </c>
      <c r="AN43" s="26">
        <f t="shared" si="15"/>
        <v>387.86146308942659</v>
      </c>
      <c r="AO43" s="35">
        <f t="shared" si="16"/>
        <v>417.05533665529737</v>
      </c>
      <c r="AP43" s="35">
        <f t="shared" si="17"/>
        <v>463.39481850588595</v>
      </c>
      <c r="AQ43" s="35">
        <v>3</v>
      </c>
      <c r="AR43" s="35">
        <f t="shared" si="18"/>
        <v>1390.1844555176579</v>
      </c>
      <c r="AS43" s="15">
        <v>1400</v>
      </c>
      <c r="AT43" s="18" t="s">
        <v>54</v>
      </c>
    </row>
    <row r="44" spans="2:46" ht="17">
      <c r="B44" s="71">
        <v>1</v>
      </c>
      <c r="C44" s="72">
        <v>0</v>
      </c>
      <c r="D44" s="72">
        <v>0</v>
      </c>
      <c r="E44" s="17">
        <f t="shared" si="0"/>
        <v>0</v>
      </c>
      <c r="F44" s="17">
        <f t="shared" si="19"/>
        <v>0</v>
      </c>
      <c r="G44" s="17" t="s">
        <v>36</v>
      </c>
      <c r="H44" s="27" t="s">
        <v>133</v>
      </c>
      <c r="I44" s="18" t="s">
        <v>69</v>
      </c>
      <c r="J44" s="19">
        <v>300</v>
      </c>
      <c r="K44" s="19" t="s">
        <v>137</v>
      </c>
      <c r="L44" s="20" t="s">
        <v>139</v>
      </c>
      <c r="M44" s="16" t="s">
        <v>73</v>
      </c>
      <c r="N44" s="16" t="s">
        <v>24</v>
      </c>
      <c r="O44" s="31" t="s">
        <v>100</v>
      </c>
      <c r="P44" s="15">
        <v>1400</v>
      </c>
      <c r="Q44" s="21">
        <f t="shared" si="1"/>
        <v>0</v>
      </c>
      <c r="R44" s="15">
        <f t="shared" si="2"/>
        <v>0</v>
      </c>
      <c r="S44" s="15">
        <f t="shared" si="20"/>
        <v>0</v>
      </c>
      <c r="T44" s="22">
        <f t="shared" si="3"/>
        <v>0</v>
      </c>
      <c r="U44" s="53">
        <f t="shared" si="4"/>
        <v>0</v>
      </c>
      <c r="V44" s="53">
        <f t="shared" si="5"/>
        <v>0</v>
      </c>
      <c r="W44" s="52">
        <f t="shared" si="6"/>
        <v>0</v>
      </c>
      <c r="X44" s="52">
        <f t="shared" si="7"/>
        <v>0</v>
      </c>
      <c r="Y44" s="23"/>
      <c r="Z44" s="24"/>
      <c r="AA44" s="24"/>
      <c r="AB44" s="68">
        <v>2407</v>
      </c>
      <c r="AC44" s="25">
        <v>90</v>
      </c>
      <c r="AD44" s="34">
        <f t="shared" si="8"/>
        <v>2497</v>
      </c>
      <c r="AE44" s="24">
        <v>12</v>
      </c>
      <c r="AF44" s="24">
        <f t="shared" si="9"/>
        <v>13.200000000000001</v>
      </c>
      <c r="AG44" s="35">
        <f t="shared" si="10"/>
        <v>189.16666666666666</v>
      </c>
      <c r="AH44" s="35">
        <f t="shared" si="11"/>
        <v>217.54166666666663</v>
      </c>
      <c r="AI44" s="25">
        <v>80</v>
      </c>
      <c r="AJ44" s="25">
        <v>10</v>
      </c>
      <c r="AK44" s="25">
        <f t="shared" si="12"/>
        <v>307.54166666666663</v>
      </c>
      <c r="AL44" s="25">
        <f t="shared" si="13"/>
        <v>313.81802721088434</v>
      </c>
      <c r="AM44" s="25">
        <f t="shared" si="14"/>
        <v>348.68669690098261</v>
      </c>
      <c r="AN44" s="26">
        <f t="shared" si="15"/>
        <v>370.94329457551345</v>
      </c>
      <c r="AO44" s="35">
        <f t="shared" si="16"/>
        <v>398.86375760807897</v>
      </c>
      <c r="AP44" s="35">
        <f t="shared" si="17"/>
        <v>443.18195289786553</v>
      </c>
      <c r="AQ44" s="35">
        <v>3</v>
      </c>
      <c r="AR44" s="35">
        <f t="shared" si="18"/>
        <v>1329.5458586935965</v>
      </c>
      <c r="AS44" s="15">
        <v>1400</v>
      </c>
      <c r="AT44" s="18" t="s">
        <v>69</v>
      </c>
    </row>
    <row r="45" spans="2:46" ht="17">
      <c r="B45" s="71">
        <v>1</v>
      </c>
      <c r="C45" s="72">
        <v>0</v>
      </c>
      <c r="D45" s="72">
        <v>0</v>
      </c>
      <c r="E45" s="17">
        <f t="shared" si="0"/>
        <v>0</v>
      </c>
      <c r="F45" s="17">
        <f t="shared" si="19"/>
        <v>0</v>
      </c>
      <c r="G45" s="17" t="s">
        <v>36</v>
      </c>
      <c r="H45" s="17" t="s">
        <v>132</v>
      </c>
      <c r="I45" s="18" t="s">
        <v>56</v>
      </c>
      <c r="J45" s="19">
        <v>310</v>
      </c>
      <c r="K45" s="19" t="s">
        <v>124</v>
      </c>
      <c r="L45" s="20" t="s">
        <v>139</v>
      </c>
      <c r="M45" s="20" t="s">
        <v>8</v>
      </c>
      <c r="N45" s="20" t="s">
        <v>18</v>
      </c>
      <c r="O45" s="31" t="s">
        <v>100</v>
      </c>
      <c r="P45" s="15">
        <v>1580</v>
      </c>
      <c r="Q45" s="21">
        <f t="shared" si="1"/>
        <v>0</v>
      </c>
      <c r="R45" s="15">
        <f t="shared" si="2"/>
        <v>0</v>
      </c>
      <c r="S45" s="15">
        <f t="shared" si="20"/>
        <v>0</v>
      </c>
      <c r="T45" s="22">
        <f t="shared" si="3"/>
        <v>0</v>
      </c>
      <c r="U45" s="53">
        <f t="shared" si="4"/>
        <v>0</v>
      </c>
      <c r="V45" s="53">
        <f t="shared" si="5"/>
        <v>0</v>
      </c>
      <c r="W45" s="52">
        <f t="shared" si="6"/>
        <v>0</v>
      </c>
      <c r="X45" s="52">
        <f t="shared" si="7"/>
        <v>0</v>
      </c>
      <c r="Y45" s="23"/>
      <c r="Z45" s="24"/>
      <c r="AA45" s="24"/>
      <c r="AB45" s="68">
        <v>3054</v>
      </c>
      <c r="AC45" s="25">
        <v>90</v>
      </c>
      <c r="AD45" s="34">
        <f t="shared" si="8"/>
        <v>3144</v>
      </c>
      <c r="AE45" s="24">
        <v>12</v>
      </c>
      <c r="AF45" s="24">
        <f t="shared" si="9"/>
        <v>13.200000000000001</v>
      </c>
      <c r="AG45" s="35">
        <f t="shared" si="10"/>
        <v>238.18181818181816</v>
      </c>
      <c r="AH45" s="35">
        <f t="shared" si="11"/>
        <v>273.90909090909088</v>
      </c>
      <c r="AI45" s="25">
        <v>80</v>
      </c>
      <c r="AJ45" s="25">
        <v>10</v>
      </c>
      <c r="AK45" s="25">
        <f t="shared" si="12"/>
        <v>363.90909090909088</v>
      </c>
      <c r="AL45" s="25">
        <f t="shared" si="13"/>
        <v>371.33580705009274</v>
      </c>
      <c r="AM45" s="25">
        <f t="shared" si="14"/>
        <v>412.59534116676969</v>
      </c>
      <c r="AN45" s="26">
        <f t="shared" si="15"/>
        <v>438.93121400720185</v>
      </c>
      <c r="AO45" s="35">
        <f t="shared" si="16"/>
        <v>471.96904731957187</v>
      </c>
      <c r="AP45" s="35">
        <f t="shared" si="17"/>
        <v>524.41005257730205</v>
      </c>
      <c r="AQ45" s="35">
        <v>3</v>
      </c>
      <c r="AR45" s="35">
        <f t="shared" si="18"/>
        <v>1573.2301577319063</v>
      </c>
      <c r="AS45" s="15">
        <v>1580</v>
      </c>
      <c r="AT45" s="18" t="s">
        <v>56</v>
      </c>
    </row>
    <row r="46" spans="2:46" ht="17">
      <c r="B46" s="71">
        <v>1</v>
      </c>
      <c r="C46" s="72">
        <v>0</v>
      </c>
      <c r="D46" s="72">
        <v>0</v>
      </c>
      <c r="E46" s="17">
        <f t="shared" si="0"/>
        <v>0</v>
      </c>
      <c r="F46" s="17">
        <f t="shared" si="19"/>
        <v>0</v>
      </c>
      <c r="G46" s="17" t="s">
        <v>36</v>
      </c>
      <c r="H46" s="17" t="s">
        <v>132</v>
      </c>
      <c r="I46" s="18" t="s">
        <v>28</v>
      </c>
      <c r="J46" s="19">
        <v>285</v>
      </c>
      <c r="K46" s="19" t="s">
        <v>124</v>
      </c>
      <c r="L46" s="20" t="s">
        <v>139</v>
      </c>
      <c r="M46" s="19" t="s">
        <v>8</v>
      </c>
      <c r="N46" s="20" t="s">
        <v>18</v>
      </c>
      <c r="O46" s="31" t="s">
        <v>100</v>
      </c>
      <c r="P46" s="15">
        <v>1650</v>
      </c>
      <c r="Q46" s="21">
        <f t="shared" si="1"/>
        <v>0</v>
      </c>
      <c r="R46" s="15">
        <f t="shared" si="2"/>
        <v>0</v>
      </c>
      <c r="S46" s="15">
        <f t="shared" si="20"/>
        <v>0</v>
      </c>
      <c r="T46" s="22">
        <f t="shared" si="3"/>
        <v>0</v>
      </c>
      <c r="U46" s="53">
        <f t="shared" si="4"/>
        <v>0</v>
      </c>
      <c r="V46" s="53">
        <f t="shared" si="5"/>
        <v>0</v>
      </c>
      <c r="W46" s="52">
        <f t="shared" si="6"/>
        <v>0</v>
      </c>
      <c r="X46" s="52">
        <f t="shared" si="7"/>
        <v>0</v>
      </c>
      <c r="Y46" s="23"/>
      <c r="Z46" s="24"/>
      <c r="AA46" s="24"/>
      <c r="AB46" s="68">
        <v>3301</v>
      </c>
      <c r="AC46" s="25">
        <v>90</v>
      </c>
      <c r="AD46" s="34">
        <f t="shared" si="8"/>
        <v>3391</v>
      </c>
      <c r="AE46" s="24">
        <v>12</v>
      </c>
      <c r="AF46" s="24">
        <f t="shared" si="9"/>
        <v>13.200000000000001</v>
      </c>
      <c r="AG46" s="35">
        <f t="shared" si="10"/>
        <v>256.89393939393938</v>
      </c>
      <c r="AH46" s="35">
        <f t="shared" si="11"/>
        <v>295.42803030303025</v>
      </c>
      <c r="AI46" s="25">
        <v>80</v>
      </c>
      <c r="AJ46" s="25">
        <v>10</v>
      </c>
      <c r="AK46" s="25">
        <f t="shared" si="12"/>
        <v>385.42803030303025</v>
      </c>
      <c r="AL46" s="25">
        <f t="shared" si="13"/>
        <v>393.29390847247987</v>
      </c>
      <c r="AM46" s="25">
        <f t="shared" si="14"/>
        <v>436.99323163608875</v>
      </c>
      <c r="AN46" s="26">
        <f t="shared" si="15"/>
        <v>464.88641663413699</v>
      </c>
      <c r="AO46" s="35">
        <f t="shared" si="16"/>
        <v>499.87786734853438</v>
      </c>
      <c r="AP46" s="35">
        <f t="shared" si="17"/>
        <v>555.41985260948263</v>
      </c>
      <c r="AQ46" s="35">
        <v>3</v>
      </c>
      <c r="AR46" s="35">
        <f t="shared" si="18"/>
        <v>1666.2595578284479</v>
      </c>
      <c r="AS46" s="15">
        <v>1650</v>
      </c>
      <c r="AT46" s="18" t="s">
        <v>28</v>
      </c>
    </row>
    <row r="47" spans="2:46" ht="17">
      <c r="B47" s="71">
        <v>1</v>
      </c>
      <c r="C47" s="72">
        <v>0</v>
      </c>
      <c r="D47" s="72">
        <v>0</v>
      </c>
      <c r="E47" s="17">
        <f t="shared" si="0"/>
        <v>0</v>
      </c>
      <c r="F47" s="17">
        <f t="shared" si="19"/>
        <v>0</v>
      </c>
      <c r="G47" s="17" t="s">
        <v>36</v>
      </c>
      <c r="H47" s="17" t="s">
        <v>132</v>
      </c>
      <c r="I47" s="18" t="s">
        <v>29</v>
      </c>
      <c r="J47" s="19">
        <v>310</v>
      </c>
      <c r="K47" s="19" t="s">
        <v>124</v>
      </c>
      <c r="L47" s="20" t="s">
        <v>27</v>
      </c>
      <c r="M47" s="20" t="s">
        <v>8</v>
      </c>
      <c r="N47" s="20" t="s">
        <v>18</v>
      </c>
      <c r="O47" s="31" t="s">
        <v>100</v>
      </c>
      <c r="P47" s="15">
        <v>1650</v>
      </c>
      <c r="Q47" s="21">
        <f t="shared" si="1"/>
        <v>0</v>
      </c>
      <c r="R47" s="15">
        <f t="shared" si="2"/>
        <v>0</v>
      </c>
      <c r="S47" s="15">
        <f t="shared" si="20"/>
        <v>0</v>
      </c>
      <c r="T47" s="22">
        <f t="shared" si="3"/>
        <v>0</v>
      </c>
      <c r="U47" s="53">
        <f t="shared" si="4"/>
        <v>0</v>
      </c>
      <c r="V47" s="53">
        <f t="shared" si="5"/>
        <v>0</v>
      </c>
      <c r="W47" s="52">
        <f t="shared" si="6"/>
        <v>0</v>
      </c>
      <c r="X47" s="52">
        <f t="shared" si="7"/>
        <v>0</v>
      </c>
      <c r="Y47" s="23"/>
      <c r="Z47" s="24"/>
      <c r="AA47" s="24"/>
      <c r="AB47" s="68">
        <v>3188</v>
      </c>
      <c r="AC47" s="25">
        <v>90</v>
      </c>
      <c r="AD47" s="34">
        <f t="shared" si="8"/>
        <v>3278</v>
      </c>
      <c r="AE47" s="24">
        <v>12</v>
      </c>
      <c r="AF47" s="24">
        <f t="shared" si="9"/>
        <v>13.200000000000001</v>
      </c>
      <c r="AG47" s="35">
        <f t="shared" si="10"/>
        <v>248.33333333333331</v>
      </c>
      <c r="AH47" s="35">
        <f t="shared" si="11"/>
        <v>285.58333333333331</v>
      </c>
      <c r="AI47" s="25">
        <v>80</v>
      </c>
      <c r="AJ47" s="25">
        <v>10</v>
      </c>
      <c r="AK47" s="25">
        <f t="shared" si="12"/>
        <v>375.58333333333331</v>
      </c>
      <c r="AL47" s="25">
        <f t="shared" si="13"/>
        <v>383.24829931972789</v>
      </c>
      <c r="AM47" s="25">
        <f t="shared" si="14"/>
        <v>425.83144368858655</v>
      </c>
      <c r="AN47" s="26">
        <f t="shared" si="15"/>
        <v>453.01217413679421</v>
      </c>
      <c r="AO47" s="35">
        <f t="shared" si="16"/>
        <v>487.10986466321958</v>
      </c>
      <c r="AP47" s="35">
        <f t="shared" si="17"/>
        <v>541.23318295913282</v>
      </c>
      <c r="AQ47" s="35">
        <v>3</v>
      </c>
      <c r="AR47" s="35">
        <f t="shared" si="18"/>
        <v>1623.6995488773985</v>
      </c>
      <c r="AS47" s="15">
        <v>1650</v>
      </c>
      <c r="AT47" s="18" t="s">
        <v>29</v>
      </c>
    </row>
    <row r="48" spans="2:46" ht="17">
      <c r="B48" s="71">
        <v>1</v>
      </c>
      <c r="C48" s="72">
        <v>0</v>
      </c>
      <c r="D48" s="72">
        <v>0</v>
      </c>
      <c r="E48" s="17">
        <f t="shared" si="0"/>
        <v>0</v>
      </c>
      <c r="F48" s="17">
        <f t="shared" si="19"/>
        <v>0</v>
      </c>
      <c r="G48" s="17" t="s">
        <v>36</v>
      </c>
      <c r="H48" s="17" t="s">
        <v>131</v>
      </c>
      <c r="I48" s="18" t="s">
        <v>41</v>
      </c>
      <c r="J48" s="19">
        <v>285</v>
      </c>
      <c r="K48" s="19" t="s">
        <v>124</v>
      </c>
      <c r="L48" s="20" t="s">
        <v>139</v>
      </c>
      <c r="M48" s="20" t="s">
        <v>42</v>
      </c>
      <c r="N48" s="20" t="s">
        <v>24</v>
      </c>
      <c r="O48" s="31" t="s">
        <v>100</v>
      </c>
      <c r="P48" s="15">
        <v>1707</v>
      </c>
      <c r="Q48" s="21">
        <f t="shared" si="1"/>
        <v>0</v>
      </c>
      <c r="R48" s="15">
        <f t="shared" si="2"/>
        <v>0</v>
      </c>
      <c r="S48" s="15">
        <f t="shared" si="20"/>
        <v>0</v>
      </c>
      <c r="T48" s="22">
        <f t="shared" si="3"/>
        <v>0</v>
      </c>
      <c r="U48" s="53">
        <f t="shared" si="4"/>
        <v>0</v>
      </c>
      <c r="V48" s="53">
        <f t="shared" si="5"/>
        <v>0</v>
      </c>
      <c r="W48" s="52">
        <f t="shared" si="6"/>
        <v>0</v>
      </c>
      <c r="X48" s="52">
        <f t="shared" si="7"/>
        <v>0</v>
      </c>
      <c r="Y48" s="23"/>
      <c r="Z48" s="24"/>
      <c r="AA48" s="24"/>
      <c r="AB48" s="68">
        <v>3384</v>
      </c>
      <c r="AC48" s="25">
        <v>90</v>
      </c>
      <c r="AD48" s="34">
        <f t="shared" si="8"/>
        <v>3474</v>
      </c>
      <c r="AE48" s="24">
        <v>12</v>
      </c>
      <c r="AF48" s="24">
        <f t="shared" si="9"/>
        <v>13.200000000000001</v>
      </c>
      <c r="AG48" s="35">
        <f t="shared" si="10"/>
        <v>263.18181818181819</v>
      </c>
      <c r="AH48" s="35">
        <f t="shared" si="11"/>
        <v>302.65909090909088</v>
      </c>
      <c r="AI48" s="25">
        <v>80</v>
      </c>
      <c r="AJ48" s="25">
        <v>10</v>
      </c>
      <c r="AK48" s="25">
        <f t="shared" si="12"/>
        <v>392.65909090909088</v>
      </c>
      <c r="AL48" s="25">
        <f t="shared" si="13"/>
        <v>400.67254174397027</v>
      </c>
      <c r="AM48" s="25">
        <f t="shared" si="14"/>
        <v>445.19171304885583</v>
      </c>
      <c r="AN48" s="26">
        <f t="shared" si="15"/>
        <v>473.60820537112323</v>
      </c>
      <c r="AO48" s="35">
        <f t="shared" si="16"/>
        <v>509.25613480765935</v>
      </c>
      <c r="AP48" s="35">
        <f t="shared" si="17"/>
        <v>565.84014978628818</v>
      </c>
      <c r="AQ48" s="35">
        <v>3</v>
      </c>
      <c r="AR48" s="35">
        <f t="shared" si="18"/>
        <v>1697.5204493588644</v>
      </c>
      <c r="AS48" s="15">
        <v>1707</v>
      </c>
      <c r="AT48" s="18" t="s">
        <v>41</v>
      </c>
    </row>
    <row r="49" spans="2:46" ht="17">
      <c r="B49" s="71">
        <v>1</v>
      </c>
      <c r="C49" s="72">
        <v>0</v>
      </c>
      <c r="D49" s="72">
        <v>0</v>
      </c>
      <c r="E49" s="17">
        <f t="shared" si="0"/>
        <v>0</v>
      </c>
      <c r="F49" s="17">
        <f t="shared" si="19"/>
        <v>0</v>
      </c>
      <c r="G49" s="17" t="s">
        <v>113</v>
      </c>
      <c r="H49" s="17" t="s">
        <v>113</v>
      </c>
      <c r="I49" s="18" t="s">
        <v>109</v>
      </c>
      <c r="J49" s="19" t="s">
        <v>110</v>
      </c>
      <c r="K49" s="19" t="s">
        <v>124</v>
      </c>
      <c r="L49" s="20" t="s">
        <v>102</v>
      </c>
      <c r="M49" s="20" t="s">
        <v>111</v>
      </c>
      <c r="N49" s="20" t="s">
        <v>24</v>
      </c>
      <c r="O49" s="31" t="s">
        <v>103</v>
      </c>
      <c r="P49" s="15">
        <v>2900</v>
      </c>
      <c r="Q49" s="21">
        <f t="shared" si="1"/>
        <v>0</v>
      </c>
      <c r="R49" s="15">
        <f t="shared" si="2"/>
        <v>0</v>
      </c>
      <c r="S49" s="15">
        <f t="shared" si="20"/>
        <v>0</v>
      </c>
      <c r="T49" s="22">
        <f t="shared" si="3"/>
        <v>0</v>
      </c>
      <c r="U49" s="53">
        <f t="shared" si="4"/>
        <v>0</v>
      </c>
      <c r="V49" s="53">
        <f t="shared" si="5"/>
        <v>0</v>
      </c>
      <c r="W49" s="52">
        <f t="shared" si="6"/>
        <v>0</v>
      </c>
      <c r="X49" s="52">
        <f t="shared" si="7"/>
        <v>0</v>
      </c>
      <c r="Y49" s="23"/>
      <c r="Z49" s="24"/>
      <c r="AA49" s="24"/>
      <c r="AB49" s="25">
        <v>2700</v>
      </c>
      <c r="AC49" s="25">
        <v>90</v>
      </c>
      <c r="AD49" s="34">
        <f t="shared" si="8"/>
        <v>2790</v>
      </c>
      <c r="AE49" s="24">
        <v>12</v>
      </c>
      <c r="AF49" s="24">
        <f t="shared" si="9"/>
        <v>13.200000000000001</v>
      </c>
      <c r="AG49" s="35">
        <f t="shared" si="10"/>
        <v>211.36363636363635</v>
      </c>
      <c r="AH49" s="35">
        <f t="shared" si="11"/>
        <v>243.06818181818178</v>
      </c>
      <c r="AI49" s="25">
        <v>80</v>
      </c>
      <c r="AJ49" s="25">
        <v>10</v>
      </c>
      <c r="AK49" s="25">
        <f t="shared" si="12"/>
        <v>333.06818181818176</v>
      </c>
      <c r="AL49" s="25">
        <f t="shared" si="13"/>
        <v>339.8654916512059</v>
      </c>
      <c r="AM49" s="25">
        <f t="shared" si="14"/>
        <v>377.62832405689545</v>
      </c>
      <c r="AN49" s="26">
        <f t="shared" si="15"/>
        <v>401.73225963499516</v>
      </c>
      <c r="AO49" s="35">
        <f t="shared" si="16"/>
        <v>431.97017165053239</v>
      </c>
      <c r="AP49" s="35">
        <f t="shared" si="17"/>
        <v>479.96685738948042</v>
      </c>
      <c r="AQ49" s="35">
        <v>6</v>
      </c>
      <c r="AR49" s="35">
        <f t="shared" si="18"/>
        <v>2879.8011443368823</v>
      </c>
      <c r="AS49" s="15">
        <v>2900</v>
      </c>
      <c r="AT49" s="18" t="s">
        <v>109</v>
      </c>
    </row>
    <row r="50" spans="2:46" ht="17">
      <c r="B50" s="71">
        <v>1</v>
      </c>
      <c r="C50" s="72">
        <v>0</v>
      </c>
      <c r="D50" s="72">
        <v>0</v>
      </c>
      <c r="E50" s="17">
        <f t="shared" si="0"/>
        <v>0</v>
      </c>
      <c r="F50" s="17">
        <f>E50*B50</f>
        <v>0</v>
      </c>
      <c r="G50" s="17" t="s">
        <v>36</v>
      </c>
      <c r="H50" s="17"/>
      <c r="I50" s="18" t="s">
        <v>53</v>
      </c>
      <c r="J50" s="19"/>
      <c r="K50" s="19"/>
      <c r="L50" s="20"/>
      <c r="M50" s="20"/>
      <c r="N50" s="16"/>
      <c r="O50" s="20"/>
      <c r="P50" s="15">
        <v>350</v>
      </c>
      <c r="Q50" s="21">
        <f t="shared" si="1"/>
        <v>0</v>
      </c>
      <c r="R50" s="15">
        <f t="shared" si="2"/>
        <v>0</v>
      </c>
      <c r="S50" s="15">
        <f t="shared" si="20"/>
        <v>0</v>
      </c>
      <c r="T50" s="22">
        <f t="shared" si="3"/>
        <v>0</v>
      </c>
      <c r="U50" s="53">
        <f t="shared" si="4"/>
        <v>0</v>
      </c>
      <c r="V50" s="53">
        <f t="shared" si="5"/>
        <v>0</v>
      </c>
      <c r="W50" s="52">
        <f t="shared" si="6"/>
        <v>0</v>
      </c>
      <c r="X50" s="52">
        <f t="shared" si="7"/>
        <v>0</v>
      </c>
      <c r="Y50" s="23"/>
      <c r="Z50" s="24"/>
      <c r="AA50" s="24"/>
      <c r="AB50" s="25">
        <v>350</v>
      </c>
      <c r="AC50" s="25"/>
      <c r="AD50" s="25">
        <v>350</v>
      </c>
      <c r="AE50" s="24"/>
      <c r="AF50" s="24"/>
      <c r="AG50" s="26"/>
      <c r="AH50" s="26"/>
      <c r="AI50" s="26"/>
      <c r="AJ50" s="26"/>
      <c r="AK50" s="26"/>
      <c r="AL50" s="24"/>
      <c r="AM50" s="24"/>
      <c r="AN50" s="24"/>
      <c r="AO50" s="24"/>
      <c r="AP50" s="24">
        <v>350</v>
      </c>
      <c r="AQ50" s="24">
        <v>1</v>
      </c>
      <c r="AR50" s="35">
        <f t="shared" si="18"/>
        <v>350</v>
      </c>
      <c r="AS50" s="15">
        <v>350</v>
      </c>
      <c r="AT50" s="18" t="s">
        <v>53</v>
      </c>
    </row>
    <row r="51" spans="2:46" ht="17">
      <c r="B51" s="16"/>
      <c r="C51" s="16"/>
      <c r="D51" s="16"/>
      <c r="E51" s="17"/>
      <c r="F51" s="17"/>
      <c r="G51" s="17"/>
      <c r="H51" s="17"/>
      <c r="I51" s="37" t="s">
        <v>71</v>
      </c>
      <c r="J51" s="16"/>
      <c r="K51" s="16"/>
      <c r="L51" s="37"/>
      <c r="M51" s="16"/>
      <c r="N51" s="16"/>
      <c r="O51" s="16"/>
      <c r="P51" s="15">
        <v>35</v>
      </c>
      <c r="Q51" s="21">
        <v>35</v>
      </c>
      <c r="R51" s="15">
        <v>35</v>
      </c>
      <c r="S51" s="15">
        <v>35</v>
      </c>
      <c r="T51" s="22">
        <v>35</v>
      </c>
      <c r="U51" s="53">
        <v>35</v>
      </c>
      <c r="V51" s="53">
        <v>35</v>
      </c>
      <c r="W51" s="52">
        <v>35</v>
      </c>
      <c r="X51" s="52">
        <v>35</v>
      </c>
      <c r="Y51" s="38"/>
      <c r="Z51" s="24"/>
      <c r="AA51" s="24"/>
      <c r="AB51" s="25"/>
      <c r="AC51" s="25"/>
      <c r="AD51" s="25"/>
      <c r="AE51" s="24"/>
      <c r="AF51" s="24"/>
      <c r="AG51" s="26"/>
      <c r="AH51" s="26"/>
      <c r="AI51" s="26"/>
      <c r="AJ51" s="26"/>
      <c r="AK51" s="26"/>
      <c r="AL51" s="24"/>
      <c r="AM51" s="24"/>
      <c r="AN51" s="24"/>
      <c r="AO51" s="24"/>
      <c r="AP51" s="24"/>
      <c r="AQ51" s="24"/>
      <c r="AR51" s="24"/>
      <c r="AS51" s="15">
        <v>35</v>
      </c>
      <c r="AT51" s="37" t="s">
        <v>71</v>
      </c>
    </row>
    <row r="52" spans="2:46" ht="17">
      <c r="B52" s="39"/>
      <c r="C52" s="39"/>
      <c r="D52" s="39"/>
      <c r="E52" s="40"/>
      <c r="F52" s="40"/>
      <c r="G52" s="40"/>
      <c r="H52" s="40"/>
      <c r="I52" s="24"/>
      <c r="J52" s="39"/>
      <c r="K52" s="39"/>
      <c r="L52" s="24"/>
      <c r="M52" s="39"/>
      <c r="N52" s="39"/>
      <c r="O52" s="39"/>
      <c r="P52" s="41"/>
      <c r="Q52" s="25"/>
      <c r="R52" s="25"/>
      <c r="S52" s="25"/>
      <c r="T52" s="25"/>
      <c r="U52" s="25"/>
      <c r="V52" s="25"/>
      <c r="W52" s="25"/>
      <c r="X52" s="25"/>
      <c r="Y52" s="38"/>
      <c r="Z52" s="24"/>
      <c r="AA52" s="24"/>
      <c r="AB52" s="25"/>
      <c r="AC52" s="25"/>
      <c r="AD52" s="25"/>
      <c r="AE52" s="24"/>
      <c r="AF52" s="24"/>
      <c r="AG52" s="26"/>
      <c r="AH52" s="26"/>
      <c r="AI52" s="26"/>
      <c r="AJ52" s="26"/>
      <c r="AK52" s="26"/>
      <c r="AL52" s="24"/>
      <c r="AM52" s="24"/>
      <c r="AN52" s="24"/>
      <c r="AO52" s="24"/>
      <c r="AP52" s="24"/>
      <c r="AQ52" s="24"/>
      <c r="AR52" s="24"/>
      <c r="AS52" s="24"/>
      <c r="AT52" s="24"/>
    </row>
    <row r="53" spans="2:46" ht="17">
      <c r="B53" s="39"/>
      <c r="C53" s="39"/>
      <c r="D53" s="39"/>
      <c r="E53" s="40"/>
      <c r="F53" s="40"/>
      <c r="G53" s="40"/>
      <c r="H53" s="40"/>
      <c r="I53" s="24"/>
      <c r="J53" s="39"/>
      <c r="K53" s="39"/>
      <c r="L53" s="24"/>
      <c r="M53" s="39"/>
      <c r="N53" s="39"/>
      <c r="O53" s="39"/>
      <c r="P53" s="41"/>
      <c r="Q53" s="25"/>
      <c r="R53" s="25"/>
      <c r="S53" s="25"/>
      <c r="T53" s="25"/>
      <c r="U53" s="25"/>
      <c r="V53" s="25"/>
      <c r="W53" s="25"/>
      <c r="X53" s="25"/>
      <c r="Y53" s="38"/>
      <c r="Z53" s="24"/>
      <c r="AA53" s="24"/>
      <c r="AB53" s="25"/>
      <c r="AC53" s="25"/>
      <c r="AD53" s="25"/>
      <c r="AE53" s="24"/>
      <c r="AF53" s="24"/>
      <c r="AG53" s="26"/>
      <c r="AH53" s="26"/>
      <c r="AI53" s="26"/>
      <c r="AJ53" s="26"/>
      <c r="AK53" s="26"/>
      <c r="AL53" s="24"/>
      <c r="AM53" s="24"/>
      <c r="AN53" s="24"/>
      <c r="AO53" s="24"/>
      <c r="AP53" s="24"/>
      <c r="AQ53" s="24"/>
      <c r="AR53" s="24"/>
      <c r="AS53" s="24"/>
      <c r="AT53" s="24"/>
    </row>
    <row r="55" spans="2:46" ht="17">
      <c r="B55" s="42"/>
      <c r="C55" s="42" t="s">
        <v>51</v>
      </c>
      <c r="D55" s="42" t="s">
        <v>51</v>
      </c>
    </row>
    <row r="56" spans="2:46" ht="17">
      <c r="B56" s="42" t="s">
        <v>50</v>
      </c>
      <c r="C56" s="39">
        <v>840</v>
      </c>
      <c r="D56" s="39">
        <v>1189</v>
      </c>
    </row>
    <row r="57" spans="2:46" ht="17">
      <c r="B57" s="42" t="s">
        <v>49</v>
      </c>
      <c r="C57" s="39">
        <v>594</v>
      </c>
      <c r="D57" s="39">
        <v>840</v>
      </c>
    </row>
    <row r="58" spans="2:46" ht="17">
      <c r="B58" s="42" t="s">
        <v>48</v>
      </c>
      <c r="C58" s="39">
        <v>420</v>
      </c>
      <c r="D58" s="39">
        <v>594</v>
      </c>
    </row>
    <row r="59" spans="2:46" ht="17">
      <c r="B59" s="42" t="s">
        <v>47</v>
      </c>
      <c r="C59" s="39">
        <v>297</v>
      </c>
      <c r="D59" s="39">
        <v>420</v>
      </c>
    </row>
    <row r="60" spans="2:46" ht="17">
      <c r="B60" s="42" t="s">
        <v>46</v>
      </c>
      <c r="C60" s="39">
        <v>210</v>
      </c>
      <c r="D60" s="39">
        <v>297</v>
      </c>
    </row>
    <row r="61" spans="2:46" ht="17">
      <c r="B61" s="42" t="s">
        <v>45</v>
      </c>
      <c r="C61" s="39">
        <v>148</v>
      </c>
      <c r="D61" s="39">
        <v>210</v>
      </c>
    </row>
    <row r="62" spans="2:46" ht="17">
      <c r="B62" s="42" t="s">
        <v>44</v>
      </c>
      <c r="C62" s="39">
        <v>105</v>
      </c>
      <c r="D62" s="39">
        <v>148</v>
      </c>
    </row>
    <row r="63" spans="2:46" ht="17">
      <c r="B63" s="42" t="s">
        <v>43</v>
      </c>
      <c r="C63" s="39">
        <v>74</v>
      </c>
      <c r="D63" s="39">
        <v>105</v>
      </c>
    </row>
  </sheetData>
  <sheetProtection algorithmName="SHA-512" hashValue="b2u4ZIzUlVgz/6dhS/XYDixx/wkiqPxCHyd1jIedmvvhBVELj055xUwBpHhPMFwS8BRivkhc2Zm3H7Dn79kNwA==" saltValue="pj6KZLZafVdN0SIi7qm8dA==" spinCount="100000" sheet="1" objects="1" scenarios="1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NOVEMBRO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PageTitle</dc:title>
  <dc:creator>Usuário do Microsoft Office</dc:creator>
  <cp:keywords>Keywords</cp:keywords>
  <cp:lastModifiedBy>Microsoft Office User</cp:lastModifiedBy>
  <cp:lastPrinted>2022-07-12T19:09:00Z</cp:lastPrinted>
  <dcterms:created xsi:type="dcterms:W3CDTF">2016-03-01T19:46:26Z</dcterms:created>
  <dcterms:modified xsi:type="dcterms:W3CDTF">2024-11-04T16:32:42Z</dcterms:modified>
</cp:coreProperties>
</file>